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E:\2025\001 AKCE LMC AKTUÁLNÍ\XXX LuBOZP\250701 Pha 12 Údržba\003 Krupná 19, byt 20\"/>
    </mc:Choice>
  </mc:AlternateContent>
  <bookViews>
    <workbookView xWindow="0" yWindow="0" windowWidth="0" windowHeight="0"/>
  </bookViews>
  <sheets>
    <sheet name="Rekapitulace stavby" sheetId="1" r:id="rId1"/>
    <sheet name="25LMC0451 - OPRAVA Krupná..." sheetId="2" r:id="rId2"/>
  </sheets>
  <definedNames>
    <definedName name="_xlnm.Print_Area" localSheetId="0">'Rekapitulace stavby'!$D$4:$AO$76,'Rekapitulace stavby'!$C$82:$AQ$96</definedName>
    <definedName name="_xlnm.Print_Titles" localSheetId="0">'Rekapitulace stavby'!$92:$92</definedName>
    <definedName name="_xlnm._FilterDatabase" localSheetId="1" hidden="1">'25LMC0451 - OPRAVA Krupná...'!$C$147:$K$514</definedName>
    <definedName name="_xlnm.Print_Area" localSheetId="1">'25LMC0451 - OPRAVA Krupná...'!$C$4:$J$76,'25LMC0451 - OPRAVA Krupná...'!$C$82:$J$131,'25LMC0451 - OPRAVA Krupná...'!$C$137:$J$514</definedName>
    <definedName name="_xlnm.Print_Titles" localSheetId="1">'25LMC0451 - OPRAVA Krupná...'!$147:$147</definedName>
  </definedNames>
  <calcPr/>
</workbook>
</file>

<file path=xl/calcChain.xml><?xml version="1.0" encoding="utf-8"?>
<calcChain xmlns="http://schemas.openxmlformats.org/spreadsheetml/2006/main">
  <c i="2" l="1" r="J35"/>
  <c r="J34"/>
  <c i="1" r="AY95"/>
  <c i="2" r="J33"/>
  <c i="1" r="AX95"/>
  <c i="2" r="BI514"/>
  <c r="BH514"/>
  <c r="BG514"/>
  <c r="BE514"/>
  <c r="T514"/>
  <c r="T513"/>
  <c r="R514"/>
  <c r="R513"/>
  <c r="P514"/>
  <c r="P513"/>
  <c r="BI512"/>
  <c r="BH512"/>
  <c r="BG512"/>
  <c r="BE512"/>
  <c r="T512"/>
  <c r="T511"/>
  <c r="R512"/>
  <c r="R511"/>
  <c r="P512"/>
  <c r="P511"/>
  <c r="BI510"/>
  <c r="BH510"/>
  <c r="BG510"/>
  <c r="BE510"/>
  <c r="T510"/>
  <c r="T509"/>
  <c r="R510"/>
  <c r="R509"/>
  <c r="P510"/>
  <c r="P509"/>
  <c r="BI508"/>
  <c r="BH508"/>
  <c r="BG508"/>
  <c r="BE508"/>
  <c r="T508"/>
  <c r="R508"/>
  <c r="P508"/>
  <c r="BI507"/>
  <c r="BH507"/>
  <c r="BG507"/>
  <c r="BE507"/>
  <c r="T507"/>
  <c r="R507"/>
  <c r="P507"/>
  <c r="BI504"/>
  <c r="BH504"/>
  <c r="BG504"/>
  <c r="BE504"/>
  <c r="T504"/>
  <c r="R504"/>
  <c r="P504"/>
  <c r="BI503"/>
  <c r="BH503"/>
  <c r="BG503"/>
  <c r="BE503"/>
  <c r="T503"/>
  <c r="R503"/>
  <c r="P503"/>
  <c r="BI502"/>
  <c r="BH502"/>
  <c r="BG502"/>
  <c r="BE502"/>
  <c r="T502"/>
  <c r="R502"/>
  <c r="P502"/>
  <c r="BI501"/>
  <c r="BH501"/>
  <c r="BG501"/>
  <c r="BE501"/>
  <c r="T501"/>
  <c r="R501"/>
  <c r="P501"/>
  <c r="BI500"/>
  <c r="BH500"/>
  <c r="BG500"/>
  <c r="BE500"/>
  <c r="T500"/>
  <c r="R500"/>
  <c r="P500"/>
  <c r="BI499"/>
  <c r="BH499"/>
  <c r="BG499"/>
  <c r="BE499"/>
  <c r="T499"/>
  <c r="R499"/>
  <c r="P499"/>
  <c r="BI498"/>
  <c r="BH498"/>
  <c r="BG498"/>
  <c r="BE498"/>
  <c r="T498"/>
  <c r="R498"/>
  <c r="P498"/>
  <c r="BI496"/>
  <c r="BH496"/>
  <c r="BG496"/>
  <c r="BE496"/>
  <c r="T496"/>
  <c r="R496"/>
  <c r="P496"/>
  <c r="BI495"/>
  <c r="BH495"/>
  <c r="BG495"/>
  <c r="BE495"/>
  <c r="T495"/>
  <c r="R495"/>
  <c r="P495"/>
  <c r="BI494"/>
  <c r="BH494"/>
  <c r="BG494"/>
  <c r="BE494"/>
  <c r="T494"/>
  <c r="R494"/>
  <c r="P494"/>
  <c r="BI493"/>
  <c r="BH493"/>
  <c r="BG493"/>
  <c r="BE493"/>
  <c r="T493"/>
  <c r="R493"/>
  <c r="P493"/>
  <c r="BI492"/>
  <c r="BH492"/>
  <c r="BG492"/>
  <c r="BE492"/>
  <c r="T492"/>
  <c r="R492"/>
  <c r="P492"/>
  <c r="BI491"/>
  <c r="BH491"/>
  <c r="BG491"/>
  <c r="BE491"/>
  <c r="T491"/>
  <c r="R491"/>
  <c r="P491"/>
  <c r="BI490"/>
  <c r="BH490"/>
  <c r="BG490"/>
  <c r="BE490"/>
  <c r="T490"/>
  <c r="R490"/>
  <c r="P490"/>
  <c r="BI489"/>
  <c r="BH489"/>
  <c r="BG489"/>
  <c r="BE489"/>
  <c r="T489"/>
  <c r="R489"/>
  <c r="P489"/>
  <c r="BI488"/>
  <c r="BH488"/>
  <c r="BG488"/>
  <c r="BE488"/>
  <c r="T488"/>
  <c r="R488"/>
  <c r="P488"/>
  <c r="BI487"/>
  <c r="BH487"/>
  <c r="BG487"/>
  <c r="BE487"/>
  <c r="T487"/>
  <c r="R487"/>
  <c r="P487"/>
  <c r="BI486"/>
  <c r="BH486"/>
  <c r="BG486"/>
  <c r="BE486"/>
  <c r="T486"/>
  <c r="R486"/>
  <c r="P486"/>
  <c r="BI485"/>
  <c r="BH485"/>
  <c r="BG485"/>
  <c r="BE485"/>
  <c r="T485"/>
  <c r="R485"/>
  <c r="P485"/>
  <c r="BI484"/>
  <c r="BH484"/>
  <c r="BG484"/>
  <c r="BE484"/>
  <c r="T484"/>
  <c r="R484"/>
  <c r="P484"/>
  <c r="BI483"/>
  <c r="BH483"/>
  <c r="BG483"/>
  <c r="BE483"/>
  <c r="T483"/>
  <c r="R483"/>
  <c r="P483"/>
  <c r="BI480"/>
  <c r="BH480"/>
  <c r="BG480"/>
  <c r="BE480"/>
  <c r="T480"/>
  <c r="R480"/>
  <c r="P480"/>
  <c r="BI478"/>
  <c r="BH478"/>
  <c r="BG478"/>
  <c r="BE478"/>
  <c r="T478"/>
  <c r="R478"/>
  <c r="P478"/>
  <c r="BI477"/>
  <c r="BH477"/>
  <c r="BG477"/>
  <c r="BE477"/>
  <c r="T477"/>
  <c r="R477"/>
  <c r="P477"/>
  <c r="BI476"/>
  <c r="BH476"/>
  <c r="BG476"/>
  <c r="BE476"/>
  <c r="T476"/>
  <c r="R476"/>
  <c r="P476"/>
  <c r="BI475"/>
  <c r="BH475"/>
  <c r="BG475"/>
  <c r="BE475"/>
  <c r="T475"/>
  <c r="R475"/>
  <c r="P475"/>
  <c r="BI474"/>
  <c r="BH474"/>
  <c r="BG474"/>
  <c r="BE474"/>
  <c r="T474"/>
  <c r="R474"/>
  <c r="P474"/>
  <c r="BI473"/>
  <c r="BH473"/>
  <c r="BG473"/>
  <c r="BE473"/>
  <c r="T473"/>
  <c r="R473"/>
  <c r="P473"/>
  <c r="BI468"/>
  <c r="BH468"/>
  <c r="BG468"/>
  <c r="BE468"/>
  <c r="T468"/>
  <c r="R468"/>
  <c r="P468"/>
  <c r="BI466"/>
  <c r="BH466"/>
  <c r="BG466"/>
  <c r="BE466"/>
  <c r="T466"/>
  <c r="R466"/>
  <c r="P466"/>
  <c r="BI465"/>
  <c r="BH465"/>
  <c r="BG465"/>
  <c r="BE465"/>
  <c r="T465"/>
  <c r="R465"/>
  <c r="P465"/>
  <c r="BI463"/>
  <c r="BH463"/>
  <c r="BG463"/>
  <c r="BE463"/>
  <c r="T463"/>
  <c r="R463"/>
  <c r="P463"/>
  <c r="BI462"/>
  <c r="BH462"/>
  <c r="BG462"/>
  <c r="BE462"/>
  <c r="T462"/>
  <c r="R462"/>
  <c r="P462"/>
  <c r="BI461"/>
  <c r="BH461"/>
  <c r="BG461"/>
  <c r="BE461"/>
  <c r="T461"/>
  <c r="R461"/>
  <c r="P461"/>
  <c r="BI460"/>
  <c r="BH460"/>
  <c r="BG460"/>
  <c r="BE460"/>
  <c r="T460"/>
  <c r="R460"/>
  <c r="P460"/>
  <c r="BI458"/>
  <c r="BH458"/>
  <c r="BG458"/>
  <c r="BE458"/>
  <c r="T458"/>
  <c r="R458"/>
  <c r="P458"/>
  <c r="BI457"/>
  <c r="BH457"/>
  <c r="BG457"/>
  <c r="BE457"/>
  <c r="T457"/>
  <c r="R457"/>
  <c r="P457"/>
  <c r="BI456"/>
  <c r="BH456"/>
  <c r="BG456"/>
  <c r="BE456"/>
  <c r="T456"/>
  <c r="R456"/>
  <c r="P456"/>
  <c r="BI455"/>
  <c r="BH455"/>
  <c r="BG455"/>
  <c r="BE455"/>
  <c r="T455"/>
  <c r="R455"/>
  <c r="P455"/>
  <c r="BI454"/>
  <c r="BH454"/>
  <c r="BG454"/>
  <c r="BE454"/>
  <c r="T454"/>
  <c r="R454"/>
  <c r="P454"/>
  <c r="BI453"/>
  <c r="BH453"/>
  <c r="BG453"/>
  <c r="BE453"/>
  <c r="T453"/>
  <c r="R453"/>
  <c r="P453"/>
  <c r="BI452"/>
  <c r="BH452"/>
  <c r="BG452"/>
  <c r="BE452"/>
  <c r="T452"/>
  <c r="R452"/>
  <c r="P452"/>
  <c r="BI451"/>
  <c r="BH451"/>
  <c r="BG451"/>
  <c r="BE451"/>
  <c r="T451"/>
  <c r="R451"/>
  <c r="P451"/>
  <c r="BI449"/>
  <c r="BH449"/>
  <c r="BG449"/>
  <c r="BE449"/>
  <c r="T449"/>
  <c r="R449"/>
  <c r="P449"/>
  <c r="BI448"/>
  <c r="BH448"/>
  <c r="BG448"/>
  <c r="BE448"/>
  <c r="T448"/>
  <c r="R448"/>
  <c r="P448"/>
  <c r="BI447"/>
  <c r="BH447"/>
  <c r="BG447"/>
  <c r="BE447"/>
  <c r="T447"/>
  <c r="R447"/>
  <c r="P447"/>
  <c r="BI446"/>
  <c r="BH446"/>
  <c r="BG446"/>
  <c r="BE446"/>
  <c r="T446"/>
  <c r="R446"/>
  <c r="P446"/>
  <c r="BI445"/>
  <c r="BH445"/>
  <c r="BG445"/>
  <c r="BE445"/>
  <c r="T445"/>
  <c r="R445"/>
  <c r="P445"/>
  <c r="BI444"/>
  <c r="BH444"/>
  <c r="BG444"/>
  <c r="BE444"/>
  <c r="T444"/>
  <c r="R444"/>
  <c r="P444"/>
  <c r="BI443"/>
  <c r="BH443"/>
  <c r="BG443"/>
  <c r="BE443"/>
  <c r="T443"/>
  <c r="R443"/>
  <c r="P443"/>
  <c r="BI441"/>
  <c r="BH441"/>
  <c r="BG441"/>
  <c r="BE441"/>
  <c r="T441"/>
  <c r="R441"/>
  <c r="P441"/>
  <c r="BI440"/>
  <c r="BH440"/>
  <c r="BG440"/>
  <c r="BE440"/>
  <c r="T440"/>
  <c r="R440"/>
  <c r="P440"/>
  <c r="BI437"/>
  <c r="BH437"/>
  <c r="BG437"/>
  <c r="BE437"/>
  <c r="T437"/>
  <c r="R437"/>
  <c r="P437"/>
  <c r="BI435"/>
  <c r="BH435"/>
  <c r="BG435"/>
  <c r="BE435"/>
  <c r="T435"/>
  <c r="R435"/>
  <c r="P435"/>
  <c r="BI434"/>
  <c r="BH434"/>
  <c r="BG434"/>
  <c r="BE434"/>
  <c r="T434"/>
  <c r="R434"/>
  <c r="P434"/>
  <c r="BI433"/>
  <c r="BH433"/>
  <c r="BG433"/>
  <c r="BE433"/>
  <c r="T433"/>
  <c r="R433"/>
  <c r="P433"/>
  <c r="BI431"/>
  <c r="BH431"/>
  <c r="BG431"/>
  <c r="BE431"/>
  <c r="T431"/>
  <c r="R431"/>
  <c r="P431"/>
  <c r="BI430"/>
  <c r="BH430"/>
  <c r="BG430"/>
  <c r="BE430"/>
  <c r="T430"/>
  <c r="R430"/>
  <c r="P430"/>
  <c r="BI429"/>
  <c r="BH429"/>
  <c r="BG429"/>
  <c r="BE429"/>
  <c r="T429"/>
  <c r="R429"/>
  <c r="P429"/>
  <c r="BI428"/>
  <c r="BH428"/>
  <c r="BG428"/>
  <c r="BE428"/>
  <c r="T428"/>
  <c r="R428"/>
  <c r="P428"/>
  <c r="BI427"/>
  <c r="BH427"/>
  <c r="BG427"/>
  <c r="BE427"/>
  <c r="T427"/>
  <c r="R427"/>
  <c r="P427"/>
  <c r="BI426"/>
  <c r="BH426"/>
  <c r="BG426"/>
  <c r="BE426"/>
  <c r="T426"/>
  <c r="R426"/>
  <c r="P426"/>
  <c r="BI420"/>
  <c r="BH420"/>
  <c r="BG420"/>
  <c r="BE420"/>
  <c r="T420"/>
  <c r="R420"/>
  <c r="P420"/>
  <c r="BI418"/>
  <c r="BH418"/>
  <c r="BG418"/>
  <c r="BE418"/>
  <c r="T418"/>
  <c r="R418"/>
  <c r="P418"/>
  <c r="BI417"/>
  <c r="BH417"/>
  <c r="BG417"/>
  <c r="BE417"/>
  <c r="T417"/>
  <c r="R417"/>
  <c r="P417"/>
  <c r="BI415"/>
  <c r="BH415"/>
  <c r="BG415"/>
  <c r="BE415"/>
  <c r="T415"/>
  <c r="R415"/>
  <c r="P415"/>
  <c r="BI414"/>
  <c r="BH414"/>
  <c r="BG414"/>
  <c r="BE414"/>
  <c r="T414"/>
  <c r="R414"/>
  <c r="P414"/>
  <c r="BI413"/>
  <c r="BH413"/>
  <c r="BG413"/>
  <c r="BE413"/>
  <c r="T413"/>
  <c r="R413"/>
  <c r="P413"/>
  <c r="BI412"/>
  <c r="BH412"/>
  <c r="BG412"/>
  <c r="BE412"/>
  <c r="T412"/>
  <c r="R412"/>
  <c r="P412"/>
  <c r="BI411"/>
  <c r="BH411"/>
  <c r="BG411"/>
  <c r="BE411"/>
  <c r="T411"/>
  <c r="R411"/>
  <c r="P411"/>
  <c r="BI410"/>
  <c r="BH410"/>
  <c r="BG410"/>
  <c r="BE410"/>
  <c r="T410"/>
  <c r="R410"/>
  <c r="P410"/>
  <c r="BI409"/>
  <c r="BH409"/>
  <c r="BG409"/>
  <c r="BE409"/>
  <c r="T409"/>
  <c r="R409"/>
  <c r="P409"/>
  <c r="BI408"/>
  <c r="BH408"/>
  <c r="BG408"/>
  <c r="BE408"/>
  <c r="T408"/>
  <c r="R408"/>
  <c r="P408"/>
  <c r="BI407"/>
  <c r="BH407"/>
  <c r="BG407"/>
  <c r="BE407"/>
  <c r="T407"/>
  <c r="R407"/>
  <c r="P407"/>
  <c r="BI406"/>
  <c r="BH406"/>
  <c r="BG406"/>
  <c r="BE406"/>
  <c r="T406"/>
  <c r="R406"/>
  <c r="P406"/>
  <c r="BI405"/>
  <c r="BH405"/>
  <c r="BG405"/>
  <c r="BE405"/>
  <c r="T405"/>
  <c r="R405"/>
  <c r="P405"/>
  <c r="BI404"/>
  <c r="BH404"/>
  <c r="BG404"/>
  <c r="BE404"/>
  <c r="T404"/>
  <c r="R404"/>
  <c r="P404"/>
  <c r="BI402"/>
  <c r="BH402"/>
  <c r="BG402"/>
  <c r="BE402"/>
  <c r="T402"/>
  <c r="R402"/>
  <c r="P402"/>
  <c r="BI401"/>
  <c r="BH401"/>
  <c r="BG401"/>
  <c r="BE401"/>
  <c r="T401"/>
  <c r="R401"/>
  <c r="P401"/>
  <c r="BI400"/>
  <c r="BH400"/>
  <c r="BG400"/>
  <c r="BE400"/>
  <c r="T400"/>
  <c r="R400"/>
  <c r="P400"/>
  <c r="BI399"/>
  <c r="BH399"/>
  <c r="BG399"/>
  <c r="BE399"/>
  <c r="T399"/>
  <c r="R399"/>
  <c r="P399"/>
  <c r="BI398"/>
  <c r="BH398"/>
  <c r="BG398"/>
  <c r="BE398"/>
  <c r="T398"/>
  <c r="R398"/>
  <c r="P398"/>
  <c r="BI397"/>
  <c r="BH397"/>
  <c r="BG397"/>
  <c r="BE397"/>
  <c r="T397"/>
  <c r="R397"/>
  <c r="P397"/>
  <c r="BI394"/>
  <c r="BH394"/>
  <c r="BG394"/>
  <c r="BE394"/>
  <c r="T394"/>
  <c r="R394"/>
  <c r="P394"/>
  <c r="BI393"/>
  <c r="BH393"/>
  <c r="BG393"/>
  <c r="BE393"/>
  <c r="T393"/>
  <c r="R393"/>
  <c r="P393"/>
  <c r="BI391"/>
  <c r="BH391"/>
  <c r="BG391"/>
  <c r="BE391"/>
  <c r="T391"/>
  <c r="R391"/>
  <c r="P391"/>
  <c r="BI390"/>
  <c r="BH390"/>
  <c r="BG390"/>
  <c r="BE390"/>
  <c r="T390"/>
  <c r="R390"/>
  <c r="P390"/>
  <c r="BI389"/>
  <c r="BH389"/>
  <c r="BG389"/>
  <c r="BE389"/>
  <c r="T389"/>
  <c r="R389"/>
  <c r="P389"/>
  <c r="BI388"/>
  <c r="BH388"/>
  <c r="BG388"/>
  <c r="BE388"/>
  <c r="T388"/>
  <c r="R388"/>
  <c r="P388"/>
  <c r="BI385"/>
  <c r="BH385"/>
  <c r="BG385"/>
  <c r="BE385"/>
  <c r="T385"/>
  <c r="R385"/>
  <c r="P385"/>
  <c r="BI383"/>
  <c r="BH383"/>
  <c r="BG383"/>
  <c r="BE383"/>
  <c r="T383"/>
  <c r="R383"/>
  <c r="P383"/>
  <c r="BI382"/>
  <c r="BH382"/>
  <c r="BG382"/>
  <c r="BE382"/>
  <c r="T382"/>
  <c r="R382"/>
  <c r="P382"/>
  <c r="BI381"/>
  <c r="BH381"/>
  <c r="BG381"/>
  <c r="BE381"/>
  <c r="T381"/>
  <c r="R381"/>
  <c r="P381"/>
  <c r="BI380"/>
  <c r="BH380"/>
  <c r="BG380"/>
  <c r="BE380"/>
  <c r="T380"/>
  <c r="R380"/>
  <c r="P380"/>
  <c r="BI379"/>
  <c r="BH379"/>
  <c r="BG379"/>
  <c r="BE379"/>
  <c r="T379"/>
  <c r="R379"/>
  <c r="P379"/>
  <c r="BI378"/>
  <c r="BH378"/>
  <c r="BG378"/>
  <c r="BE378"/>
  <c r="T378"/>
  <c r="R378"/>
  <c r="P378"/>
  <c r="BI377"/>
  <c r="BH377"/>
  <c r="BG377"/>
  <c r="BE377"/>
  <c r="T377"/>
  <c r="R377"/>
  <c r="P377"/>
  <c r="BI376"/>
  <c r="BH376"/>
  <c r="BG376"/>
  <c r="BE376"/>
  <c r="T376"/>
  <c r="R376"/>
  <c r="P376"/>
  <c r="BI375"/>
  <c r="BH375"/>
  <c r="BG375"/>
  <c r="BE375"/>
  <c r="T375"/>
  <c r="R375"/>
  <c r="P375"/>
  <c r="BI373"/>
  <c r="BH373"/>
  <c r="BG373"/>
  <c r="BE373"/>
  <c r="T373"/>
  <c r="R373"/>
  <c r="P373"/>
  <c r="BI372"/>
  <c r="BH372"/>
  <c r="BG372"/>
  <c r="BE372"/>
  <c r="T372"/>
  <c r="R372"/>
  <c r="P372"/>
  <c r="BI371"/>
  <c r="BH371"/>
  <c r="BG371"/>
  <c r="BE371"/>
  <c r="T371"/>
  <c r="R371"/>
  <c r="P371"/>
  <c r="BI370"/>
  <c r="BH370"/>
  <c r="BG370"/>
  <c r="BE370"/>
  <c r="T370"/>
  <c r="R370"/>
  <c r="P370"/>
  <c r="BI369"/>
  <c r="BH369"/>
  <c r="BG369"/>
  <c r="BE369"/>
  <c r="T369"/>
  <c r="R369"/>
  <c r="P369"/>
  <c r="BI368"/>
  <c r="BH368"/>
  <c r="BG368"/>
  <c r="BE368"/>
  <c r="T368"/>
  <c r="R368"/>
  <c r="P368"/>
  <c r="BI367"/>
  <c r="BH367"/>
  <c r="BG367"/>
  <c r="BE367"/>
  <c r="T367"/>
  <c r="R367"/>
  <c r="P367"/>
  <c r="BI365"/>
  <c r="BH365"/>
  <c r="BG365"/>
  <c r="BE365"/>
  <c r="T365"/>
  <c r="R365"/>
  <c r="P365"/>
  <c r="BI364"/>
  <c r="BH364"/>
  <c r="BG364"/>
  <c r="BE364"/>
  <c r="T364"/>
  <c r="R364"/>
  <c r="P364"/>
  <c r="BI363"/>
  <c r="BH363"/>
  <c r="BG363"/>
  <c r="BE363"/>
  <c r="T363"/>
  <c r="R363"/>
  <c r="P363"/>
  <c r="BI362"/>
  <c r="BH362"/>
  <c r="BG362"/>
  <c r="BE362"/>
  <c r="T362"/>
  <c r="R362"/>
  <c r="P362"/>
  <c r="BI361"/>
  <c r="BH361"/>
  <c r="BG361"/>
  <c r="BE361"/>
  <c r="T361"/>
  <c r="R361"/>
  <c r="P361"/>
  <c r="BI360"/>
  <c r="BH360"/>
  <c r="BG360"/>
  <c r="BE360"/>
  <c r="T360"/>
  <c r="R360"/>
  <c r="P360"/>
  <c r="BI359"/>
  <c r="BH359"/>
  <c r="BG359"/>
  <c r="BE359"/>
  <c r="T359"/>
  <c r="R359"/>
  <c r="P359"/>
  <c r="BI358"/>
  <c r="BH358"/>
  <c r="BG358"/>
  <c r="BE358"/>
  <c r="T358"/>
  <c r="R358"/>
  <c r="P358"/>
  <c r="BI357"/>
  <c r="BH357"/>
  <c r="BG357"/>
  <c r="BE357"/>
  <c r="T357"/>
  <c r="R357"/>
  <c r="P357"/>
  <c r="BI356"/>
  <c r="BH356"/>
  <c r="BG356"/>
  <c r="BE356"/>
  <c r="T356"/>
  <c r="R356"/>
  <c r="P356"/>
  <c r="BI355"/>
  <c r="BH355"/>
  <c r="BG355"/>
  <c r="BE355"/>
  <c r="T355"/>
  <c r="R355"/>
  <c r="P355"/>
  <c r="BI354"/>
  <c r="BH354"/>
  <c r="BG354"/>
  <c r="BE354"/>
  <c r="T354"/>
  <c r="R354"/>
  <c r="P354"/>
  <c r="BI353"/>
  <c r="BH353"/>
  <c r="BG353"/>
  <c r="BE353"/>
  <c r="T353"/>
  <c r="R353"/>
  <c r="P353"/>
  <c r="BI351"/>
  <c r="BH351"/>
  <c r="BG351"/>
  <c r="BE351"/>
  <c r="T351"/>
  <c r="R351"/>
  <c r="P351"/>
  <c r="BI350"/>
  <c r="BH350"/>
  <c r="BG350"/>
  <c r="BE350"/>
  <c r="T350"/>
  <c r="R350"/>
  <c r="P350"/>
  <c r="BI349"/>
  <c r="BH349"/>
  <c r="BG349"/>
  <c r="BE349"/>
  <c r="T349"/>
  <c r="R349"/>
  <c r="P349"/>
  <c r="BI348"/>
  <c r="BH348"/>
  <c r="BG348"/>
  <c r="BE348"/>
  <c r="T348"/>
  <c r="R348"/>
  <c r="P348"/>
  <c r="BI347"/>
  <c r="BH347"/>
  <c r="BG347"/>
  <c r="BE347"/>
  <c r="T347"/>
  <c r="R347"/>
  <c r="P347"/>
  <c r="BI345"/>
  <c r="BH345"/>
  <c r="BG345"/>
  <c r="BE345"/>
  <c r="T345"/>
  <c r="R345"/>
  <c r="P345"/>
  <c r="BI344"/>
  <c r="BH344"/>
  <c r="BG344"/>
  <c r="BE344"/>
  <c r="T344"/>
  <c r="R344"/>
  <c r="P344"/>
  <c r="BI343"/>
  <c r="BH343"/>
  <c r="BG343"/>
  <c r="BE343"/>
  <c r="T343"/>
  <c r="R343"/>
  <c r="P343"/>
  <c r="BI342"/>
  <c r="BH342"/>
  <c r="BG342"/>
  <c r="BE342"/>
  <c r="T342"/>
  <c r="R342"/>
  <c r="P342"/>
  <c r="BI341"/>
  <c r="BH341"/>
  <c r="BG341"/>
  <c r="BE341"/>
  <c r="T341"/>
  <c r="R341"/>
  <c r="P341"/>
  <c r="BI340"/>
  <c r="BH340"/>
  <c r="BG340"/>
  <c r="BE340"/>
  <c r="T340"/>
  <c r="R340"/>
  <c r="P340"/>
  <c r="BI339"/>
  <c r="BH339"/>
  <c r="BG339"/>
  <c r="BE339"/>
  <c r="T339"/>
  <c r="R339"/>
  <c r="P339"/>
  <c r="BI338"/>
  <c r="BH338"/>
  <c r="BG338"/>
  <c r="BE338"/>
  <c r="T338"/>
  <c r="R338"/>
  <c r="P338"/>
  <c r="BI337"/>
  <c r="BH337"/>
  <c r="BG337"/>
  <c r="BE337"/>
  <c r="T337"/>
  <c r="R337"/>
  <c r="P337"/>
  <c r="BI336"/>
  <c r="BH336"/>
  <c r="BG336"/>
  <c r="BE336"/>
  <c r="T336"/>
  <c r="R336"/>
  <c r="P336"/>
  <c r="BI335"/>
  <c r="BH335"/>
  <c r="BG335"/>
  <c r="BE335"/>
  <c r="T335"/>
  <c r="R335"/>
  <c r="P335"/>
  <c r="BI333"/>
  <c r="BH333"/>
  <c r="BG333"/>
  <c r="BE333"/>
  <c r="T333"/>
  <c r="R333"/>
  <c r="P333"/>
  <c r="BI332"/>
  <c r="BH332"/>
  <c r="BG332"/>
  <c r="BE332"/>
  <c r="T332"/>
  <c r="R332"/>
  <c r="P332"/>
  <c r="BI330"/>
  <c r="BH330"/>
  <c r="BG330"/>
  <c r="BE330"/>
  <c r="T330"/>
  <c r="R330"/>
  <c r="P330"/>
  <c r="BI329"/>
  <c r="BH329"/>
  <c r="BG329"/>
  <c r="BE329"/>
  <c r="T329"/>
  <c r="R329"/>
  <c r="P329"/>
  <c r="BI328"/>
  <c r="BH328"/>
  <c r="BG328"/>
  <c r="BE328"/>
  <c r="T328"/>
  <c r="R328"/>
  <c r="P328"/>
  <c r="BI326"/>
  <c r="BH326"/>
  <c r="BG326"/>
  <c r="BE326"/>
  <c r="T326"/>
  <c r="R326"/>
  <c r="P326"/>
  <c r="BI325"/>
  <c r="BH325"/>
  <c r="BG325"/>
  <c r="BE325"/>
  <c r="T325"/>
  <c r="R325"/>
  <c r="P325"/>
  <c r="BI324"/>
  <c r="BH324"/>
  <c r="BG324"/>
  <c r="BE324"/>
  <c r="T324"/>
  <c r="R324"/>
  <c r="P324"/>
  <c r="BI322"/>
  <c r="BH322"/>
  <c r="BG322"/>
  <c r="BE322"/>
  <c r="T322"/>
  <c r="R322"/>
  <c r="P322"/>
  <c r="BI321"/>
  <c r="BH321"/>
  <c r="BG321"/>
  <c r="BE321"/>
  <c r="T321"/>
  <c r="R321"/>
  <c r="P321"/>
  <c r="BI320"/>
  <c r="BH320"/>
  <c r="BG320"/>
  <c r="BE320"/>
  <c r="T320"/>
  <c r="R320"/>
  <c r="P320"/>
  <c r="BI319"/>
  <c r="BH319"/>
  <c r="BG319"/>
  <c r="BE319"/>
  <c r="T319"/>
  <c r="R319"/>
  <c r="P319"/>
  <c r="BI318"/>
  <c r="BH318"/>
  <c r="BG318"/>
  <c r="BE318"/>
  <c r="T318"/>
  <c r="R318"/>
  <c r="P318"/>
  <c r="BI317"/>
  <c r="BH317"/>
  <c r="BG317"/>
  <c r="BE317"/>
  <c r="T317"/>
  <c r="R317"/>
  <c r="P317"/>
  <c r="BI316"/>
  <c r="BH316"/>
  <c r="BG316"/>
  <c r="BE316"/>
  <c r="T316"/>
  <c r="R316"/>
  <c r="P316"/>
  <c r="BI315"/>
  <c r="BH315"/>
  <c r="BG315"/>
  <c r="BE315"/>
  <c r="T315"/>
  <c r="R315"/>
  <c r="P315"/>
  <c r="BI314"/>
  <c r="BH314"/>
  <c r="BG314"/>
  <c r="BE314"/>
  <c r="T314"/>
  <c r="R314"/>
  <c r="P314"/>
  <c r="BI312"/>
  <c r="BH312"/>
  <c r="BG312"/>
  <c r="BE312"/>
  <c r="T312"/>
  <c r="R312"/>
  <c r="P312"/>
  <c r="BI311"/>
  <c r="BH311"/>
  <c r="BG311"/>
  <c r="BE311"/>
  <c r="T311"/>
  <c r="R311"/>
  <c r="P311"/>
  <c r="BI310"/>
  <c r="BH310"/>
  <c r="BG310"/>
  <c r="BE310"/>
  <c r="T310"/>
  <c r="R310"/>
  <c r="P310"/>
  <c r="BI309"/>
  <c r="BH309"/>
  <c r="BG309"/>
  <c r="BE309"/>
  <c r="T309"/>
  <c r="R309"/>
  <c r="P309"/>
  <c r="BI307"/>
  <c r="BH307"/>
  <c r="BG307"/>
  <c r="BE307"/>
  <c r="T307"/>
  <c r="R307"/>
  <c r="P307"/>
  <c r="BI306"/>
  <c r="BH306"/>
  <c r="BG306"/>
  <c r="BE306"/>
  <c r="T306"/>
  <c r="R306"/>
  <c r="P306"/>
  <c r="BI304"/>
  <c r="BH304"/>
  <c r="BG304"/>
  <c r="BE304"/>
  <c r="T304"/>
  <c r="R304"/>
  <c r="P304"/>
  <c r="BI303"/>
  <c r="BH303"/>
  <c r="BG303"/>
  <c r="BE303"/>
  <c r="T303"/>
  <c r="R303"/>
  <c r="P303"/>
  <c r="BI301"/>
  <c r="BH301"/>
  <c r="BG301"/>
  <c r="BE301"/>
  <c r="T301"/>
  <c r="R301"/>
  <c r="P301"/>
  <c r="BI300"/>
  <c r="BH300"/>
  <c r="BG300"/>
  <c r="BE300"/>
  <c r="T300"/>
  <c r="R300"/>
  <c r="P300"/>
  <c r="BI299"/>
  <c r="BH299"/>
  <c r="BG299"/>
  <c r="BE299"/>
  <c r="T299"/>
  <c r="R299"/>
  <c r="P299"/>
  <c r="BI298"/>
  <c r="BH298"/>
  <c r="BG298"/>
  <c r="BE298"/>
  <c r="T298"/>
  <c r="R298"/>
  <c r="P298"/>
  <c r="BI297"/>
  <c r="BH297"/>
  <c r="BG297"/>
  <c r="BE297"/>
  <c r="T297"/>
  <c r="R297"/>
  <c r="P297"/>
  <c r="BI296"/>
  <c r="BH296"/>
  <c r="BG296"/>
  <c r="BE296"/>
  <c r="T296"/>
  <c r="R296"/>
  <c r="P296"/>
  <c r="BI295"/>
  <c r="BH295"/>
  <c r="BG295"/>
  <c r="BE295"/>
  <c r="T295"/>
  <c r="R295"/>
  <c r="P295"/>
  <c r="BI294"/>
  <c r="BH294"/>
  <c r="BG294"/>
  <c r="BE294"/>
  <c r="T294"/>
  <c r="R294"/>
  <c r="P294"/>
  <c r="BI293"/>
  <c r="BH293"/>
  <c r="BG293"/>
  <c r="BE293"/>
  <c r="T293"/>
  <c r="R293"/>
  <c r="P293"/>
  <c r="BI292"/>
  <c r="BH292"/>
  <c r="BG292"/>
  <c r="BE292"/>
  <c r="T292"/>
  <c r="R292"/>
  <c r="P292"/>
  <c r="BI291"/>
  <c r="BH291"/>
  <c r="BG291"/>
  <c r="BE291"/>
  <c r="T291"/>
  <c r="R291"/>
  <c r="P291"/>
  <c r="BI290"/>
  <c r="BH290"/>
  <c r="BG290"/>
  <c r="BE290"/>
  <c r="T290"/>
  <c r="R290"/>
  <c r="P290"/>
  <c r="BI289"/>
  <c r="BH289"/>
  <c r="BG289"/>
  <c r="BE289"/>
  <c r="T289"/>
  <c r="R289"/>
  <c r="P289"/>
  <c r="BI288"/>
  <c r="BH288"/>
  <c r="BG288"/>
  <c r="BE288"/>
  <c r="T288"/>
  <c r="R288"/>
  <c r="P288"/>
  <c r="BI287"/>
  <c r="BH287"/>
  <c r="BG287"/>
  <c r="BE287"/>
  <c r="T287"/>
  <c r="R287"/>
  <c r="P287"/>
  <c r="BI286"/>
  <c r="BH286"/>
  <c r="BG286"/>
  <c r="BE286"/>
  <c r="T286"/>
  <c r="R286"/>
  <c r="P286"/>
  <c r="BI285"/>
  <c r="BH285"/>
  <c r="BG285"/>
  <c r="BE285"/>
  <c r="T285"/>
  <c r="R285"/>
  <c r="P285"/>
  <c r="BI284"/>
  <c r="BH284"/>
  <c r="BG284"/>
  <c r="BE284"/>
  <c r="T284"/>
  <c r="R284"/>
  <c r="P284"/>
  <c r="BI283"/>
  <c r="BH283"/>
  <c r="BG283"/>
  <c r="BE283"/>
  <c r="T283"/>
  <c r="R283"/>
  <c r="P283"/>
  <c r="BI282"/>
  <c r="BH282"/>
  <c r="BG282"/>
  <c r="BE282"/>
  <c r="T282"/>
  <c r="R282"/>
  <c r="P282"/>
  <c r="BI281"/>
  <c r="BH281"/>
  <c r="BG281"/>
  <c r="BE281"/>
  <c r="T281"/>
  <c r="R281"/>
  <c r="P281"/>
  <c r="BI280"/>
  <c r="BH280"/>
  <c r="BG280"/>
  <c r="BE280"/>
  <c r="T280"/>
  <c r="R280"/>
  <c r="P280"/>
  <c r="BI279"/>
  <c r="BH279"/>
  <c r="BG279"/>
  <c r="BE279"/>
  <c r="T279"/>
  <c r="R279"/>
  <c r="P279"/>
  <c r="BI278"/>
  <c r="BH278"/>
  <c r="BG278"/>
  <c r="BE278"/>
  <c r="T278"/>
  <c r="R278"/>
  <c r="P278"/>
  <c r="BI276"/>
  <c r="BH276"/>
  <c r="BG276"/>
  <c r="BE276"/>
  <c r="T276"/>
  <c r="R276"/>
  <c r="P276"/>
  <c r="BI275"/>
  <c r="BH275"/>
  <c r="BG275"/>
  <c r="BE275"/>
  <c r="T275"/>
  <c r="R275"/>
  <c r="P275"/>
  <c r="BI274"/>
  <c r="BH274"/>
  <c r="BG274"/>
  <c r="BE274"/>
  <c r="T274"/>
  <c r="R274"/>
  <c r="P274"/>
  <c r="BI273"/>
  <c r="BH273"/>
  <c r="BG273"/>
  <c r="BE273"/>
  <c r="T273"/>
  <c r="R273"/>
  <c r="P273"/>
  <c r="BI272"/>
  <c r="BH272"/>
  <c r="BG272"/>
  <c r="BE272"/>
  <c r="T272"/>
  <c r="R272"/>
  <c r="P272"/>
  <c r="BI271"/>
  <c r="BH271"/>
  <c r="BG271"/>
  <c r="BE271"/>
  <c r="T271"/>
  <c r="R271"/>
  <c r="P271"/>
  <c r="BI270"/>
  <c r="BH270"/>
  <c r="BG270"/>
  <c r="BE270"/>
  <c r="T270"/>
  <c r="R270"/>
  <c r="P270"/>
  <c r="BI269"/>
  <c r="BH269"/>
  <c r="BG269"/>
  <c r="BE269"/>
  <c r="T269"/>
  <c r="R269"/>
  <c r="P269"/>
  <c r="BI268"/>
  <c r="BH268"/>
  <c r="BG268"/>
  <c r="BE268"/>
  <c r="T268"/>
  <c r="R268"/>
  <c r="P268"/>
  <c r="BI267"/>
  <c r="BH267"/>
  <c r="BG267"/>
  <c r="BE267"/>
  <c r="T267"/>
  <c r="R267"/>
  <c r="P267"/>
  <c r="BI266"/>
  <c r="BH266"/>
  <c r="BG266"/>
  <c r="BE266"/>
  <c r="T266"/>
  <c r="R266"/>
  <c r="P266"/>
  <c r="BI265"/>
  <c r="BH265"/>
  <c r="BG265"/>
  <c r="BE265"/>
  <c r="T265"/>
  <c r="R265"/>
  <c r="P265"/>
  <c r="BI264"/>
  <c r="BH264"/>
  <c r="BG264"/>
  <c r="BE264"/>
  <c r="T264"/>
  <c r="R264"/>
  <c r="P264"/>
  <c r="BI263"/>
  <c r="BH263"/>
  <c r="BG263"/>
  <c r="BE263"/>
  <c r="T263"/>
  <c r="R263"/>
  <c r="P263"/>
  <c r="BI262"/>
  <c r="BH262"/>
  <c r="BG262"/>
  <c r="BE262"/>
  <c r="T262"/>
  <c r="R262"/>
  <c r="P262"/>
  <c r="BI261"/>
  <c r="BH261"/>
  <c r="BG261"/>
  <c r="BE261"/>
  <c r="T261"/>
  <c r="R261"/>
  <c r="P261"/>
  <c r="BI260"/>
  <c r="BH260"/>
  <c r="BG260"/>
  <c r="BE260"/>
  <c r="T260"/>
  <c r="R260"/>
  <c r="P260"/>
  <c r="BI259"/>
  <c r="BH259"/>
  <c r="BG259"/>
  <c r="BE259"/>
  <c r="T259"/>
  <c r="R259"/>
  <c r="P259"/>
  <c r="BI258"/>
  <c r="BH258"/>
  <c r="BG258"/>
  <c r="BE258"/>
  <c r="T258"/>
  <c r="R258"/>
  <c r="P258"/>
  <c r="BI257"/>
  <c r="BH257"/>
  <c r="BG257"/>
  <c r="BE257"/>
  <c r="T257"/>
  <c r="R257"/>
  <c r="P257"/>
  <c r="BI256"/>
  <c r="BH256"/>
  <c r="BG256"/>
  <c r="BE256"/>
  <c r="T256"/>
  <c r="R256"/>
  <c r="P256"/>
  <c r="BI255"/>
  <c r="BH255"/>
  <c r="BG255"/>
  <c r="BE255"/>
  <c r="T255"/>
  <c r="R255"/>
  <c r="P255"/>
  <c r="BI254"/>
  <c r="BH254"/>
  <c r="BG254"/>
  <c r="BE254"/>
  <c r="T254"/>
  <c r="R254"/>
  <c r="P254"/>
  <c r="BI253"/>
  <c r="BH253"/>
  <c r="BG253"/>
  <c r="BE253"/>
  <c r="T253"/>
  <c r="R253"/>
  <c r="P253"/>
  <c r="BI252"/>
  <c r="BH252"/>
  <c r="BG252"/>
  <c r="BE252"/>
  <c r="T252"/>
  <c r="R252"/>
  <c r="P252"/>
  <c r="BI250"/>
  <c r="BH250"/>
  <c r="BG250"/>
  <c r="BE250"/>
  <c r="T250"/>
  <c r="R250"/>
  <c r="P250"/>
  <c r="BI249"/>
  <c r="BH249"/>
  <c r="BG249"/>
  <c r="BE249"/>
  <c r="T249"/>
  <c r="R249"/>
  <c r="P249"/>
  <c r="BI248"/>
  <c r="BH248"/>
  <c r="BG248"/>
  <c r="BE248"/>
  <c r="T248"/>
  <c r="R248"/>
  <c r="P248"/>
  <c r="BI247"/>
  <c r="BH247"/>
  <c r="BG247"/>
  <c r="BE247"/>
  <c r="T247"/>
  <c r="R247"/>
  <c r="P247"/>
  <c r="BI246"/>
  <c r="BH246"/>
  <c r="BG246"/>
  <c r="BE246"/>
  <c r="T246"/>
  <c r="R246"/>
  <c r="P246"/>
  <c r="BI245"/>
  <c r="BH245"/>
  <c r="BG245"/>
  <c r="BE245"/>
  <c r="T245"/>
  <c r="R245"/>
  <c r="P245"/>
  <c r="BI244"/>
  <c r="BH244"/>
  <c r="BG244"/>
  <c r="BE244"/>
  <c r="T244"/>
  <c r="R244"/>
  <c r="P244"/>
  <c r="BI243"/>
  <c r="BH243"/>
  <c r="BG243"/>
  <c r="BE243"/>
  <c r="T243"/>
  <c r="R243"/>
  <c r="P243"/>
  <c r="BI242"/>
  <c r="BH242"/>
  <c r="BG242"/>
  <c r="BE242"/>
  <c r="T242"/>
  <c r="R242"/>
  <c r="P242"/>
  <c r="BI241"/>
  <c r="BH241"/>
  <c r="BG241"/>
  <c r="BE241"/>
  <c r="T241"/>
  <c r="R241"/>
  <c r="P241"/>
  <c r="BI240"/>
  <c r="BH240"/>
  <c r="BG240"/>
  <c r="BE240"/>
  <c r="T240"/>
  <c r="R240"/>
  <c r="P240"/>
  <c r="BI239"/>
  <c r="BH239"/>
  <c r="BG239"/>
  <c r="BE239"/>
  <c r="T239"/>
  <c r="R239"/>
  <c r="P239"/>
  <c r="BI238"/>
  <c r="BH238"/>
  <c r="BG238"/>
  <c r="BE238"/>
  <c r="T238"/>
  <c r="R238"/>
  <c r="P238"/>
  <c r="BI237"/>
  <c r="BH237"/>
  <c r="BG237"/>
  <c r="BE237"/>
  <c r="T237"/>
  <c r="R237"/>
  <c r="P237"/>
  <c r="BI236"/>
  <c r="BH236"/>
  <c r="BG236"/>
  <c r="BE236"/>
  <c r="T236"/>
  <c r="R236"/>
  <c r="P236"/>
  <c r="BI235"/>
  <c r="BH235"/>
  <c r="BG235"/>
  <c r="BE235"/>
  <c r="T235"/>
  <c r="R235"/>
  <c r="P235"/>
  <c r="BI234"/>
  <c r="BH234"/>
  <c r="BG234"/>
  <c r="BE234"/>
  <c r="T234"/>
  <c r="R234"/>
  <c r="P234"/>
  <c r="BI233"/>
  <c r="BH233"/>
  <c r="BG233"/>
  <c r="BE233"/>
  <c r="T233"/>
  <c r="R233"/>
  <c r="P233"/>
  <c r="BI232"/>
  <c r="BH232"/>
  <c r="BG232"/>
  <c r="BE232"/>
  <c r="T232"/>
  <c r="R232"/>
  <c r="P232"/>
  <c r="BI231"/>
  <c r="BH231"/>
  <c r="BG231"/>
  <c r="BE231"/>
  <c r="T231"/>
  <c r="R231"/>
  <c r="P231"/>
  <c r="BI230"/>
  <c r="BH230"/>
  <c r="BG230"/>
  <c r="BE230"/>
  <c r="T230"/>
  <c r="R230"/>
  <c r="P230"/>
  <c r="BI229"/>
  <c r="BH229"/>
  <c r="BG229"/>
  <c r="BE229"/>
  <c r="T229"/>
  <c r="R229"/>
  <c r="P229"/>
  <c r="BI228"/>
  <c r="BH228"/>
  <c r="BG228"/>
  <c r="BE228"/>
  <c r="T228"/>
  <c r="R228"/>
  <c r="P228"/>
  <c r="BI227"/>
  <c r="BH227"/>
  <c r="BG227"/>
  <c r="BE227"/>
  <c r="T227"/>
  <c r="R227"/>
  <c r="P227"/>
  <c r="BI225"/>
  <c r="BH225"/>
  <c r="BG225"/>
  <c r="BE225"/>
  <c r="T225"/>
  <c r="R225"/>
  <c r="P225"/>
  <c r="BI223"/>
  <c r="BH223"/>
  <c r="BG223"/>
  <c r="BE223"/>
  <c r="T223"/>
  <c r="R223"/>
  <c r="P223"/>
  <c r="BI222"/>
  <c r="BH222"/>
  <c r="BG222"/>
  <c r="BE222"/>
  <c r="T222"/>
  <c r="R222"/>
  <c r="P222"/>
  <c r="BI221"/>
  <c r="BH221"/>
  <c r="BG221"/>
  <c r="BE221"/>
  <c r="T221"/>
  <c r="R221"/>
  <c r="P221"/>
  <c r="BI220"/>
  <c r="BH220"/>
  <c r="BG220"/>
  <c r="BE220"/>
  <c r="T220"/>
  <c r="R220"/>
  <c r="P220"/>
  <c r="BI219"/>
  <c r="BH219"/>
  <c r="BG219"/>
  <c r="BE219"/>
  <c r="T219"/>
  <c r="R219"/>
  <c r="P219"/>
  <c r="BI217"/>
  <c r="BH217"/>
  <c r="BG217"/>
  <c r="BE217"/>
  <c r="T217"/>
  <c r="R217"/>
  <c r="P217"/>
  <c r="BI216"/>
  <c r="BH216"/>
  <c r="BG216"/>
  <c r="BE216"/>
  <c r="T216"/>
  <c r="R216"/>
  <c r="P216"/>
  <c r="BI213"/>
  <c r="BH213"/>
  <c r="BG213"/>
  <c r="BE213"/>
  <c r="T213"/>
  <c r="R213"/>
  <c r="P213"/>
  <c r="BI212"/>
  <c r="BH212"/>
  <c r="BG212"/>
  <c r="BE212"/>
  <c r="T212"/>
  <c r="R212"/>
  <c r="P212"/>
  <c r="BI211"/>
  <c r="BH211"/>
  <c r="BG211"/>
  <c r="BE211"/>
  <c r="T211"/>
  <c r="R211"/>
  <c r="P211"/>
  <c r="BI209"/>
  <c r="BH209"/>
  <c r="BG209"/>
  <c r="BE209"/>
  <c r="T209"/>
  <c r="R209"/>
  <c r="P209"/>
  <c r="BI207"/>
  <c r="BH207"/>
  <c r="BG207"/>
  <c r="BE207"/>
  <c r="T207"/>
  <c r="R207"/>
  <c r="P207"/>
  <c r="BI206"/>
  <c r="BH206"/>
  <c r="BG206"/>
  <c r="BE206"/>
  <c r="T206"/>
  <c r="R206"/>
  <c r="P206"/>
  <c r="BI204"/>
  <c r="BH204"/>
  <c r="BG204"/>
  <c r="BE204"/>
  <c r="T204"/>
  <c r="R204"/>
  <c r="P204"/>
  <c r="BI203"/>
  <c r="BH203"/>
  <c r="BG203"/>
  <c r="BE203"/>
  <c r="T203"/>
  <c r="R203"/>
  <c r="P203"/>
  <c r="BI201"/>
  <c r="BH201"/>
  <c r="BG201"/>
  <c r="BE201"/>
  <c r="T201"/>
  <c r="R201"/>
  <c r="P201"/>
  <c r="BI200"/>
  <c r="BH200"/>
  <c r="BG200"/>
  <c r="BE200"/>
  <c r="T200"/>
  <c r="R200"/>
  <c r="P200"/>
  <c r="BI199"/>
  <c r="BH199"/>
  <c r="BG199"/>
  <c r="BE199"/>
  <c r="T199"/>
  <c r="R199"/>
  <c r="P199"/>
  <c r="BI198"/>
  <c r="BH198"/>
  <c r="BG198"/>
  <c r="BE198"/>
  <c r="T198"/>
  <c r="R198"/>
  <c r="P198"/>
  <c r="BI197"/>
  <c r="BH197"/>
  <c r="BG197"/>
  <c r="BE197"/>
  <c r="T197"/>
  <c r="R197"/>
  <c r="P197"/>
  <c r="BI195"/>
  <c r="BH195"/>
  <c r="BG195"/>
  <c r="BE195"/>
  <c r="T195"/>
  <c r="R195"/>
  <c r="P195"/>
  <c r="BI194"/>
  <c r="BH194"/>
  <c r="BG194"/>
  <c r="BE194"/>
  <c r="T194"/>
  <c r="R194"/>
  <c r="P194"/>
  <c r="BI193"/>
  <c r="BH193"/>
  <c r="BG193"/>
  <c r="BE193"/>
  <c r="T193"/>
  <c r="R193"/>
  <c r="P193"/>
  <c r="BI192"/>
  <c r="BH192"/>
  <c r="BG192"/>
  <c r="BE192"/>
  <c r="T192"/>
  <c r="R192"/>
  <c r="P192"/>
  <c r="BI191"/>
  <c r="BH191"/>
  <c r="BG191"/>
  <c r="BE191"/>
  <c r="T191"/>
  <c r="R191"/>
  <c r="P191"/>
  <c r="BI190"/>
  <c r="BH190"/>
  <c r="BG190"/>
  <c r="BE190"/>
  <c r="T190"/>
  <c r="R190"/>
  <c r="P190"/>
  <c r="BI189"/>
  <c r="BH189"/>
  <c r="BG189"/>
  <c r="BE189"/>
  <c r="T189"/>
  <c r="R189"/>
  <c r="P189"/>
  <c r="BI187"/>
  <c r="BH187"/>
  <c r="BG187"/>
  <c r="BE187"/>
  <c r="T187"/>
  <c r="R187"/>
  <c r="P187"/>
  <c r="BI186"/>
  <c r="BH186"/>
  <c r="BG186"/>
  <c r="BE186"/>
  <c r="T186"/>
  <c r="R186"/>
  <c r="P186"/>
  <c r="BI184"/>
  <c r="BH184"/>
  <c r="BG184"/>
  <c r="BE184"/>
  <c r="T184"/>
  <c r="R184"/>
  <c r="P184"/>
  <c r="BI181"/>
  <c r="BH181"/>
  <c r="BG181"/>
  <c r="BE181"/>
  <c r="T181"/>
  <c r="R181"/>
  <c r="P181"/>
  <c r="BI178"/>
  <c r="BH178"/>
  <c r="BG178"/>
  <c r="BE178"/>
  <c r="T178"/>
  <c r="R178"/>
  <c r="P178"/>
  <c r="BI177"/>
  <c r="BH177"/>
  <c r="BG177"/>
  <c r="BE177"/>
  <c r="T177"/>
  <c r="R177"/>
  <c r="P177"/>
  <c r="BI176"/>
  <c r="BH176"/>
  <c r="BG176"/>
  <c r="BE176"/>
  <c r="T176"/>
  <c r="R176"/>
  <c r="P176"/>
  <c r="BI173"/>
  <c r="BH173"/>
  <c r="BG173"/>
  <c r="BE173"/>
  <c r="T173"/>
  <c r="R173"/>
  <c r="P173"/>
  <c r="BI172"/>
  <c r="BH172"/>
  <c r="BG172"/>
  <c r="BE172"/>
  <c r="T172"/>
  <c r="R172"/>
  <c r="P172"/>
  <c r="BI169"/>
  <c r="BH169"/>
  <c r="BG169"/>
  <c r="BE169"/>
  <c r="T169"/>
  <c r="R169"/>
  <c r="P169"/>
  <c r="BI166"/>
  <c r="BH166"/>
  <c r="BG166"/>
  <c r="BE166"/>
  <c r="T166"/>
  <c r="R166"/>
  <c r="P166"/>
  <c r="BI165"/>
  <c r="BH165"/>
  <c r="BG165"/>
  <c r="BE165"/>
  <c r="T165"/>
  <c r="R165"/>
  <c r="P165"/>
  <c r="BI164"/>
  <c r="BH164"/>
  <c r="BG164"/>
  <c r="BE164"/>
  <c r="T164"/>
  <c r="R164"/>
  <c r="P164"/>
  <c r="BI163"/>
  <c r="BH163"/>
  <c r="BG163"/>
  <c r="BE163"/>
  <c r="T163"/>
  <c r="R163"/>
  <c r="P163"/>
  <c r="BI162"/>
  <c r="BH162"/>
  <c r="BG162"/>
  <c r="BE162"/>
  <c r="T162"/>
  <c r="R162"/>
  <c r="P162"/>
  <c r="BI161"/>
  <c r="BH161"/>
  <c r="BG161"/>
  <c r="BE161"/>
  <c r="T161"/>
  <c r="R161"/>
  <c r="P161"/>
  <c r="BI160"/>
  <c r="BH160"/>
  <c r="BG160"/>
  <c r="BE160"/>
  <c r="T160"/>
  <c r="R160"/>
  <c r="P160"/>
  <c r="BI159"/>
  <c r="BH159"/>
  <c r="BG159"/>
  <c r="BE159"/>
  <c r="T159"/>
  <c r="R159"/>
  <c r="P159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F142"/>
  <c r="E140"/>
  <c r="F87"/>
  <c r="E85"/>
  <c r="J22"/>
  <c r="E22"/>
  <c r="J145"/>
  <c r="J21"/>
  <c r="J19"/>
  <c r="E19"/>
  <c r="J144"/>
  <c r="J18"/>
  <c r="J16"/>
  <c r="E16"/>
  <c r="F145"/>
  <c r="J15"/>
  <c r="J13"/>
  <c r="E13"/>
  <c r="F144"/>
  <c r="J12"/>
  <c r="J10"/>
  <c r="J142"/>
  <c i="1" r="L90"/>
  <c r="AM90"/>
  <c r="AM89"/>
  <c r="L89"/>
  <c r="AM87"/>
  <c r="L87"/>
  <c r="L85"/>
  <c r="L84"/>
  <c i="2" r="J514"/>
  <c r="J508"/>
  <c r="J483"/>
  <c r="BK476"/>
  <c r="BK433"/>
  <c r="BK428"/>
  <c r="BK408"/>
  <c r="J406"/>
  <c r="J357"/>
  <c r="BK354"/>
  <c r="J350"/>
  <c r="J347"/>
  <c r="BK343"/>
  <c r="BK341"/>
  <c r="J339"/>
  <c r="BK336"/>
  <c r="BK333"/>
  <c r="BK316"/>
  <c r="BK312"/>
  <c r="BK299"/>
  <c r="BK296"/>
  <c r="J294"/>
  <c r="J292"/>
  <c r="J290"/>
  <c r="J288"/>
  <c r="BK285"/>
  <c r="BK283"/>
  <c r="BK281"/>
  <c r="J279"/>
  <c r="J276"/>
  <c r="J273"/>
  <c r="J271"/>
  <c r="BK269"/>
  <c r="BK267"/>
  <c r="J265"/>
  <c r="BK257"/>
  <c r="J217"/>
  <c r="BK212"/>
  <c r="J209"/>
  <c r="J206"/>
  <c r="J203"/>
  <c r="BK199"/>
  <c r="J197"/>
  <c r="J194"/>
  <c r="J190"/>
  <c r="BK187"/>
  <c r="BK184"/>
  <c r="BK172"/>
  <c r="J166"/>
  <c r="J164"/>
  <c r="J162"/>
  <c r="BK159"/>
  <c r="BK156"/>
  <c r="BK153"/>
  <c r="BK514"/>
  <c r="BK510"/>
  <c r="BK507"/>
  <c r="J507"/>
  <c r="BK503"/>
  <c r="BK501"/>
  <c r="BK499"/>
  <c r="BK496"/>
  <c r="J495"/>
  <c r="J493"/>
  <c r="BK490"/>
  <c r="J489"/>
  <c r="BK486"/>
  <c r="J484"/>
  <c r="J478"/>
  <c r="J476"/>
  <c r="J474"/>
  <c r="J466"/>
  <c r="BK463"/>
  <c r="J461"/>
  <c r="BK457"/>
  <c r="J455"/>
  <c r="J453"/>
  <c r="J451"/>
  <c r="J447"/>
  <c r="J445"/>
  <c r="J440"/>
  <c r="J435"/>
  <c r="J431"/>
  <c r="J429"/>
  <c r="BK420"/>
  <c r="J417"/>
  <c r="BK413"/>
  <c r="J412"/>
  <c r="J410"/>
  <c r="BK407"/>
  <c r="J405"/>
  <c r="J402"/>
  <c r="J399"/>
  <c r="BK394"/>
  <c r="J391"/>
  <c r="BK388"/>
  <c r="J383"/>
  <c r="J381"/>
  <c r="BK378"/>
  <c r="BK375"/>
  <c r="BK372"/>
  <c r="J370"/>
  <c r="BK365"/>
  <c r="BK363"/>
  <c r="J360"/>
  <c r="BK357"/>
  <c r="J355"/>
  <c r="BK351"/>
  <c r="BK349"/>
  <c r="BK347"/>
  <c r="BK344"/>
  <c r="BK342"/>
  <c r="J340"/>
  <c r="BK337"/>
  <c r="J335"/>
  <c r="BK330"/>
  <c r="J329"/>
  <c r="J326"/>
  <c r="J324"/>
  <c r="BK320"/>
  <c r="J318"/>
  <c r="BK315"/>
  <c r="J312"/>
  <c r="BK309"/>
  <c r="J306"/>
  <c r="J303"/>
  <c r="J300"/>
  <c r="J298"/>
  <c r="J295"/>
  <c r="BK291"/>
  <c r="BK289"/>
  <c r="J286"/>
  <c r="J283"/>
  <c r="J281"/>
  <c r="BK276"/>
  <c r="J274"/>
  <c r="J272"/>
  <c r="BK268"/>
  <c r="BK266"/>
  <c r="BK264"/>
  <c r="J262"/>
  <c r="BK259"/>
  <c r="J257"/>
  <c r="J255"/>
  <c r="J249"/>
  <c r="BK247"/>
  <c r="J245"/>
  <c r="BK242"/>
  <c r="J240"/>
  <c r="BK237"/>
  <c r="BK234"/>
  <c r="BK232"/>
  <c r="J230"/>
  <c r="J228"/>
  <c r="J225"/>
  <c r="J220"/>
  <c r="J216"/>
  <c r="J212"/>
  <c r="BK207"/>
  <c r="BK204"/>
  <c r="J201"/>
  <c r="BK198"/>
  <c r="BK194"/>
  <c r="BK189"/>
  <c r="BK186"/>
  <c r="J173"/>
  <c r="BK166"/>
  <c r="J163"/>
  <c r="BK160"/>
  <c r="J156"/>
  <c r="BK152"/>
  <c r="F35"/>
  <c r="BK512"/>
  <c r="BK508"/>
  <c r="J504"/>
  <c r="J502"/>
  <c r="J500"/>
  <c r="J498"/>
  <c r="BK488"/>
  <c r="BK480"/>
  <c r="BK453"/>
  <c r="J444"/>
  <c r="J309"/>
  <c r="BK252"/>
  <c r="BK231"/>
  <c r="BK223"/>
  <c r="BK217"/>
  <c r="J192"/>
  <c r="J178"/>
  <c r="BK173"/>
  <c r="J169"/>
  <c r="BK164"/>
  <c r="BK161"/>
  <c r="BK155"/>
  <c r="J152"/>
  <c r="J494"/>
  <c r="J491"/>
  <c r="J488"/>
  <c r="J486"/>
  <c r="BK484"/>
  <c r="BK474"/>
  <c r="BK466"/>
  <c r="BK462"/>
  <c r="BK460"/>
  <c r="J458"/>
  <c r="BK455"/>
  <c r="BK452"/>
  <c r="J448"/>
  <c r="BK446"/>
  <c r="BK444"/>
  <c r="BK441"/>
  <c r="J437"/>
  <c r="J428"/>
  <c r="J418"/>
  <c r="BK414"/>
  <c r="J404"/>
  <c r="BK400"/>
  <c r="BK398"/>
  <c r="BK393"/>
  <c r="J390"/>
  <c r="BK385"/>
  <c r="BK382"/>
  <c r="J380"/>
  <c r="BK377"/>
  <c r="BK373"/>
  <c r="BK371"/>
  <c r="J369"/>
  <c r="J367"/>
  <c r="J363"/>
  <c r="J361"/>
  <c r="J359"/>
  <c r="J328"/>
  <c r="BK322"/>
  <c r="J319"/>
  <c r="J310"/>
  <c r="BK304"/>
  <c r="BK262"/>
  <c r="J260"/>
  <c r="J253"/>
  <c r="J248"/>
  <c r="BK245"/>
  <c r="BK243"/>
  <c r="BK240"/>
  <c r="J238"/>
  <c r="J235"/>
  <c r="J233"/>
  <c r="J231"/>
  <c r="J229"/>
  <c r="BK227"/>
  <c r="J222"/>
  <c r="BK219"/>
  <c i="1" r="AS94"/>
  <c i="2" r="F34"/>
  <c r="J503"/>
  <c r="J501"/>
  <c r="J499"/>
  <c r="J496"/>
  <c r="BK494"/>
  <c r="BK492"/>
  <c r="BK491"/>
  <c r="J490"/>
  <c r="BK487"/>
  <c r="J485"/>
  <c r="J480"/>
  <c r="BK477"/>
  <c r="BK475"/>
  <c r="BK473"/>
  <c r="J468"/>
  <c r="J465"/>
  <c r="J462"/>
  <c r="J460"/>
  <c r="BK456"/>
  <c r="J454"/>
  <c r="J452"/>
  <c r="BK448"/>
  <c r="J446"/>
  <c r="BK443"/>
  <c r="BK437"/>
  <c r="BK434"/>
  <c r="BK431"/>
  <c r="J430"/>
  <c r="J426"/>
  <c r="BK417"/>
  <c r="J415"/>
  <c r="BK412"/>
  <c r="BK410"/>
  <c r="J409"/>
  <c r="BK406"/>
  <c r="BK402"/>
  <c r="J400"/>
  <c r="BK397"/>
  <c r="J393"/>
  <c r="BK389"/>
  <c r="J385"/>
  <c r="J382"/>
  <c r="BK379"/>
  <c r="J376"/>
  <c r="J372"/>
  <c r="BK369"/>
  <c r="BK367"/>
  <c r="J364"/>
  <c r="BK361"/>
  <c r="BK359"/>
  <c r="J356"/>
  <c r="J353"/>
  <c r="J349"/>
  <c r="BK345"/>
  <c r="J343"/>
  <c r="BK340"/>
  <c r="J338"/>
  <c r="J336"/>
  <c r="J333"/>
  <c r="J330"/>
  <c r="BK326"/>
  <c r="BK324"/>
  <c r="J321"/>
  <c r="BK318"/>
  <c r="J316"/>
  <c r="J314"/>
  <c r="BK310"/>
  <c r="BK306"/>
  <c r="BK303"/>
  <c r="J301"/>
  <c r="BK298"/>
  <c r="J296"/>
  <c r="BK293"/>
  <c r="J291"/>
  <c r="BK288"/>
  <c r="J287"/>
  <c r="BK284"/>
  <c r="J282"/>
  <c r="BK279"/>
  <c r="BK275"/>
  <c r="BK273"/>
  <c r="BK271"/>
  <c r="J269"/>
  <c r="J267"/>
  <c r="BK263"/>
  <c r="J261"/>
  <c r="BK258"/>
  <c r="J256"/>
  <c r="J254"/>
  <c r="BK249"/>
  <c r="J247"/>
  <c r="BK244"/>
  <c r="J242"/>
  <c r="BK239"/>
  <c r="J237"/>
  <c r="J236"/>
  <c r="J232"/>
  <c r="BK229"/>
  <c r="J227"/>
  <c r="J223"/>
  <c r="J221"/>
  <c r="J219"/>
  <c r="BK213"/>
  <c r="BK211"/>
  <c r="J207"/>
  <c r="BK203"/>
  <c r="J200"/>
  <c r="J198"/>
  <c r="BK193"/>
  <c r="J184"/>
  <c r="BK181"/>
  <c r="J181"/>
  <c r="BK178"/>
  <c r="BK177"/>
  <c r="BK176"/>
  <c r="J176"/>
  <c r="BK169"/>
  <c r="J165"/>
  <c r="BK162"/>
  <c r="J160"/>
  <c r="J157"/>
  <c r="J153"/>
  <c r="J151"/>
  <c r="F33"/>
  <c r="BK427"/>
  <c r="J414"/>
  <c r="BK405"/>
  <c r="J394"/>
  <c r="BK355"/>
  <c r="BK338"/>
  <c r="BK332"/>
  <c r="BK329"/>
  <c r="BK325"/>
  <c r="J322"/>
  <c r="BK319"/>
  <c r="J317"/>
  <c r="BK314"/>
  <c r="J311"/>
  <c r="J307"/>
  <c r="BK301"/>
  <c r="J299"/>
  <c r="J297"/>
  <c r="BK294"/>
  <c r="BK292"/>
  <c r="BK290"/>
  <c r="BK287"/>
  <c r="J285"/>
  <c r="BK282"/>
  <c r="BK280"/>
  <c r="BK278"/>
  <c r="J275"/>
  <c r="J270"/>
  <c r="J266"/>
  <c r="J263"/>
  <c r="BK260"/>
  <c r="J258"/>
  <c r="BK256"/>
  <c r="BK254"/>
  <c r="J250"/>
  <c r="J239"/>
  <c r="BK197"/>
  <c r="J512"/>
  <c r="J510"/>
  <c r="BK504"/>
  <c r="BK502"/>
  <c r="BK500"/>
  <c r="BK498"/>
  <c r="BK495"/>
  <c r="BK493"/>
  <c r="J492"/>
  <c r="BK489"/>
  <c r="J487"/>
  <c r="BK485"/>
  <c r="BK483"/>
  <c r="BK478"/>
  <c r="J477"/>
  <c r="J475"/>
  <c r="J473"/>
  <c r="BK468"/>
  <c r="BK465"/>
  <c r="J463"/>
  <c r="BK461"/>
  <c r="BK458"/>
  <c r="J457"/>
  <c r="BK454"/>
  <c r="BK451"/>
  <c r="J449"/>
  <c r="BK447"/>
  <c r="BK445"/>
  <c r="J443"/>
  <c r="BK440"/>
  <c r="J434"/>
  <c r="BK429"/>
  <c r="BK426"/>
  <c r="J420"/>
  <c r="BK415"/>
  <c r="J413"/>
  <c r="J411"/>
  <c r="BK409"/>
  <c r="J407"/>
  <c r="BK404"/>
  <c r="BK401"/>
  <c r="BK399"/>
  <c r="J397"/>
  <c r="BK391"/>
  <c r="J389"/>
  <c r="BK383"/>
  <c r="BK380"/>
  <c r="J378"/>
  <c r="BK376"/>
  <c r="J373"/>
  <c r="BK370"/>
  <c r="BK368"/>
  <c r="J365"/>
  <c r="BK362"/>
  <c r="BK358"/>
  <c r="BK356"/>
  <c r="BK353"/>
  <c r="J351"/>
  <c r="BK348"/>
  <c r="J345"/>
  <c r="J342"/>
  <c r="BK339"/>
  <c r="J337"/>
  <c r="BK335"/>
  <c r="J332"/>
  <c r="BK328"/>
  <c r="J325"/>
  <c r="BK321"/>
  <c r="BK317"/>
  <c r="J315"/>
  <c r="BK311"/>
  <c r="BK307"/>
  <c r="J304"/>
  <c r="BK300"/>
  <c r="BK297"/>
  <c r="BK295"/>
  <c r="J293"/>
  <c r="J289"/>
  <c r="BK286"/>
  <c r="J284"/>
  <c r="J280"/>
  <c r="J278"/>
  <c r="BK274"/>
  <c r="BK272"/>
  <c r="BK270"/>
  <c r="J268"/>
  <c r="BK265"/>
  <c r="J264"/>
  <c r="BK261"/>
  <c r="J259"/>
  <c r="BK255"/>
  <c r="BK253"/>
  <c r="BK250"/>
  <c r="BK248"/>
  <c r="BK246"/>
  <c r="J244"/>
  <c r="BK241"/>
  <c r="BK238"/>
  <c r="BK235"/>
  <c r="BK233"/>
  <c r="BK230"/>
  <c r="BK228"/>
  <c r="BK225"/>
  <c r="BK222"/>
  <c r="BK220"/>
  <c r="BK216"/>
  <c r="J213"/>
  <c r="J211"/>
  <c r="BK206"/>
  <c r="BK200"/>
  <c r="BK195"/>
  <c r="J193"/>
  <c r="BK191"/>
  <c r="BK190"/>
  <c r="J189"/>
  <c r="J186"/>
  <c r="J172"/>
  <c r="BK165"/>
  <c r="BK163"/>
  <c r="J161"/>
  <c r="BK157"/>
  <c r="J155"/>
  <c r="BK151"/>
  <c r="J31"/>
  <c r="J456"/>
  <c r="BK449"/>
  <c r="J441"/>
  <c r="BK435"/>
  <c r="J433"/>
  <c r="BK430"/>
  <c r="J427"/>
  <c r="BK418"/>
  <c r="BK411"/>
  <c r="J408"/>
  <c r="J401"/>
  <c r="J398"/>
  <c r="BK390"/>
  <c r="J388"/>
  <c r="BK381"/>
  <c r="J379"/>
  <c r="J377"/>
  <c r="J375"/>
  <c r="J371"/>
  <c r="J368"/>
  <c r="BK364"/>
  <c r="J362"/>
  <c r="BK360"/>
  <c r="J358"/>
  <c r="J354"/>
  <c r="BK350"/>
  <c r="J348"/>
  <c r="J344"/>
  <c r="J341"/>
  <c r="J320"/>
  <c r="J252"/>
  <c r="J246"/>
  <c r="J243"/>
  <c r="J241"/>
  <c r="BK236"/>
  <c r="J234"/>
  <c r="BK221"/>
  <c r="BK209"/>
  <c r="J204"/>
  <c r="BK201"/>
  <c r="J199"/>
  <c r="J195"/>
  <c r="BK192"/>
  <c r="J191"/>
  <c r="J187"/>
  <c r="J177"/>
  <c r="J159"/>
  <c r="F31"/>
  <c l="1" r="R150"/>
  <c r="BK308"/>
  <c r="J308"/>
  <c r="J107"/>
  <c r="BK154"/>
  <c r="J154"/>
  <c r="J97"/>
  <c r="T175"/>
  <c r="BK215"/>
  <c r="J215"/>
  <c r="J102"/>
  <c r="R226"/>
  <c r="BK277"/>
  <c r="J277"/>
  <c r="J105"/>
  <c r="BK302"/>
  <c r="J302"/>
  <c r="J106"/>
  <c r="BK313"/>
  <c r="J313"/>
  <c r="J108"/>
  <c r="BK334"/>
  <c r="J334"/>
  <c r="J112"/>
  <c r="P154"/>
  <c r="P175"/>
  <c r="P196"/>
  <c r="BK210"/>
  <c r="J210"/>
  <c r="J100"/>
  <c r="P215"/>
  <c r="T215"/>
  <c r="BK251"/>
  <c r="J251"/>
  <c r="J104"/>
  <c r="P302"/>
  <c r="P308"/>
  <c r="BK327"/>
  <c r="J327"/>
  <c r="J110"/>
  <c r="R327"/>
  <c r="P331"/>
  <c r="BK352"/>
  <c r="J352"/>
  <c r="J114"/>
  <c r="P366"/>
  <c r="BK374"/>
  <c r="J374"/>
  <c r="J116"/>
  <c r="R374"/>
  <c r="P384"/>
  <c r="BK392"/>
  <c r="J392"/>
  <c r="J118"/>
  <c r="BK416"/>
  <c r="J416"/>
  <c r="J119"/>
  <c r="T416"/>
  <c r="BK450"/>
  <c r="J450"/>
  <c r="J122"/>
  <c r="BK150"/>
  <c r="J150"/>
  <c r="J96"/>
  <c r="T150"/>
  <c r="T154"/>
  <c r="R196"/>
  <c r="P210"/>
  <c r="BK226"/>
  <c r="J226"/>
  <c r="J103"/>
  <c r="P251"/>
  <c r="T277"/>
  <c r="T302"/>
  <c r="R308"/>
  <c r="P313"/>
  <c r="BK323"/>
  <c r="J323"/>
  <c r="J109"/>
  <c r="T323"/>
  <c r="T327"/>
  <c r="R331"/>
  <c r="P334"/>
  <c r="BK346"/>
  <c r="J346"/>
  <c r="J113"/>
  <c r="R346"/>
  <c r="R352"/>
  <c r="BK366"/>
  <c r="J366"/>
  <c r="J115"/>
  <c r="R366"/>
  <c r="P374"/>
  <c r="BK384"/>
  <c r="J384"/>
  <c r="J117"/>
  <c r="T384"/>
  <c r="R392"/>
  <c r="P416"/>
  <c r="P419"/>
  <c r="T419"/>
  <c r="R432"/>
  <c r="R450"/>
  <c r="R467"/>
  <c r="T479"/>
  <c r="P497"/>
  <c r="T506"/>
  <c r="T505"/>
  <c r="P277"/>
  <c r="R313"/>
  <c r="R334"/>
  <c r="P432"/>
  <c r="BK467"/>
  <c r="J467"/>
  <c r="J123"/>
  <c r="P467"/>
  <c r="P479"/>
  <c r="BK497"/>
  <c r="J497"/>
  <c r="J125"/>
  <c r="T497"/>
  <c r="BK506"/>
  <c r="J506"/>
  <c r="J127"/>
  <c r="P150"/>
  <c r="P149"/>
  <c r="R154"/>
  <c r="R175"/>
  <c r="T196"/>
  <c r="T210"/>
  <c r="R215"/>
  <c r="R214"/>
  <c r="T226"/>
  <c r="R277"/>
  <c r="R302"/>
  <c r="T308"/>
  <c r="T313"/>
  <c r="P323"/>
  <c r="P327"/>
  <c r="BK331"/>
  <c r="J331"/>
  <c r="J111"/>
  <c r="T331"/>
  <c r="T334"/>
  <c r="P346"/>
  <c r="T346"/>
  <c r="T352"/>
  <c r="T366"/>
  <c r="T374"/>
  <c r="R384"/>
  <c r="P392"/>
  <c r="R416"/>
  <c r="R419"/>
  <c r="T432"/>
  <c r="T450"/>
  <c r="T467"/>
  <c r="R479"/>
  <c r="R497"/>
  <c r="P506"/>
  <c r="P505"/>
  <c r="R251"/>
  <c r="R323"/>
  <c r="P352"/>
  <c r="T392"/>
  <c r="BK419"/>
  <c r="J419"/>
  <c r="J120"/>
  <c r="BK432"/>
  <c r="J432"/>
  <c r="J121"/>
  <c r="P450"/>
  <c r="BK479"/>
  <c r="J479"/>
  <c r="J124"/>
  <c r="BK175"/>
  <c r="J175"/>
  <c r="J98"/>
  <c r="BK196"/>
  <c r="J196"/>
  <c r="J99"/>
  <c r="R210"/>
  <c r="P226"/>
  <c r="T251"/>
  <c r="R506"/>
  <c r="R505"/>
  <c r="BK511"/>
  <c r="J511"/>
  <c r="J129"/>
  <c r="BK513"/>
  <c r="J513"/>
  <c r="J130"/>
  <c r="BK509"/>
  <c r="J509"/>
  <c r="J128"/>
  <c i="1" r="BC95"/>
  <c r="BB95"/>
  <c r="AV95"/>
  <c r="BD95"/>
  <c r="AZ95"/>
  <c i="2" r="J87"/>
  <c r="F89"/>
  <c r="J89"/>
  <c r="F90"/>
  <c r="J90"/>
  <c r="BF151"/>
  <c r="BF152"/>
  <c r="BF153"/>
  <c r="BF155"/>
  <c r="BF156"/>
  <c r="BF157"/>
  <c r="BF159"/>
  <c r="BF160"/>
  <c r="BF161"/>
  <c r="BF162"/>
  <c r="BF163"/>
  <c r="BF164"/>
  <c r="BF165"/>
  <c r="BF166"/>
  <c r="BF169"/>
  <c r="BF172"/>
  <c r="BF173"/>
  <c r="BF176"/>
  <c r="BF177"/>
  <c r="BF178"/>
  <c r="BF181"/>
  <c r="BF184"/>
  <c r="BF186"/>
  <c r="BF187"/>
  <c r="BF189"/>
  <c r="BF190"/>
  <c r="BF191"/>
  <c r="BF192"/>
  <c r="BF193"/>
  <c r="BF194"/>
  <c r="BF195"/>
  <c r="BF197"/>
  <c r="BF198"/>
  <c r="BF199"/>
  <c r="BF200"/>
  <c r="BF201"/>
  <c r="BF203"/>
  <c r="BF204"/>
  <c r="BF206"/>
  <c r="BF207"/>
  <c r="BF209"/>
  <c r="BF211"/>
  <c r="BF212"/>
  <c r="BF213"/>
  <c r="BF216"/>
  <c r="BF217"/>
  <c r="BF219"/>
  <c r="BF220"/>
  <c r="BF221"/>
  <c r="BF222"/>
  <c r="BF223"/>
  <c r="BF225"/>
  <c r="BF227"/>
  <c r="BF228"/>
  <c r="BF229"/>
  <c r="BF230"/>
  <c r="BF231"/>
  <c r="BF232"/>
  <c r="BF233"/>
  <c r="BF234"/>
  <c r="BF235"/>
  <c r="BF236"/>
  <c r="BF237"/>
  <c r="BF238"/>
  <c r="BF239"/>
  <c r="BF240"/>
  <c r="BF241"/>
  <c r="BF242"/>
  <c r="BF243"/>
  <c r="BF244"/>
  <c r="BF245"/>
  <c r="BF246"/>
  <c r="BF247"/>
  <c r="BF248"/>
  <c r="BF249"/>
  <c r="BF250"/>
  <c r="BF252"/>
  <c r="BF253"/>
  <c r="BF254"/>
  <c r="BF255"/>
  <c r="BF256"/>
  <c r="BF257"/>
  <c r="BF258"/>
  <c r="BF259"/>
  <c r="BF260"/>
  <c r="BF261"/>
  <c r="BF262"/>
  <c r="BF263"/>
  <c r="BF264"/>
  <c r="BF265"/>
  <c r="BF266"/>
  <c r="BF267"/>
  <c r="BF268"/>
  <c r="BF269"/>
  <c r="BF270"/>
  <c r="BF271"/>
  <c r="BF272"/>
  <c r="BF273"/>
  <c r="BF274"/>
  <c r="BF275"/>
  <c r="BF276"/>
  <c r="BF278"/>
  <c r="BF279"/>
  <c r="BF280"/>
  <c r="BF281"/>
  <c r="BF282"/>
  <c r="BF283"/>
  <c r="BF284"/>
  <c r="BF285"/>
  <c r="BF286"/>
  <c r="BF287"/>
  <c r="BF288"/>
  <c r="BF289"/>
  <c r="BF290"/>
  <c r="BF291"/>
  <c r="BF292"/>
  <c r="BF293"/>
  <c r="BF294"/>
  <c r="BF295"/>
  <c r="BF296"/>
  <c r="BF297"/>
  <c r="BF298"/>
  <c r="BF299"/>
  <c r="BF300"/>
  <c r="BF301"/>
  <c r="BF303"/>
  <c r="BF304"/>
  <c r="BF306"/>
  <c r="BF307"/>
  <c r="BF309"/>
  <c r="BF310"/>
  <c r="BF311"/>
  <c r="BF312"/>
  <c r="BF314"/>
  <c r="BF315"/>
  <c r="BF316"/>
  <c r="BF317"/>
  <c r="BF318"/>
  <c r="BF319"/>
  <c r="BF320"/>
  <c r="BF321"/>
  <c r="BF322"/>
  <c r="BF324"/>
  <c r="BF325"/>
  <c r="BF326"/>
  <c r="BF328"/>
  <c r="BF329"/>
  <c r="BF330"/>
  <c r="BF332"/>
  <c r="BF333"/>
  <c r="BF335"/>
  <c r="BF336"/>
  <c r="BF337"/>
  <c r="BF338"/>
  <c r="BF339"/>
  <c r="BF340"/>
  <c r="BF341"/>
  <c r="BF342"/>
  <c r="BF343"/>
  <c r="BF344"/>
  <c r="BF345"/>
  <c r="BF347"/>
  <c r="BF348"/>
  <c r="BF349"/>
  <c r="BF350"/>
  <c r="BF351"/>
  <c r="BF353"/>
  <c r="BF354"/>
  <c r="BF355"/>
  <c r="BF356"/>
  <c r="BF357"/>
  <c r="BF358"/>
  <c r="BF359"/>
  <c r="BF360"/>
  <c r="BF361"/>
  <c r="BF362"/>
  <c r="BF363"/>
  <c r="BF364"/>
  <c r="BF365"/>
  <c r="BF367"/>
  <c r="BF368"/>
  <c r="BF369"/>
  <c r="BF370"/>
  <c r="BF371"/>
  <c r="BF372"/>
  <c r="BF373"/>
  <c r="BF375"/>
  <c r="BF376"/>
  <c r="BF377"/>
  <c r="BF378"/>
  <c r="BF379"/>
  <c r="BF380"/>
  <c r="BF381"/>
  <c r="BF382"/>
  <c r="BF383"/>
  <c r="BF385"/>
  <c r="BF388"/>
  <c r="BF389"/>
  <c r="BF390"/>
  <c r="BF391"/>
  <c r="BF393"/>
  <c r="BF394"/>
  <c r="BF397"/>
  <c r="BF398"/>
  <c r="BF399"/>
  <c r="BF400"/>
  <c r="BF401"/>
  <c r="BF402"/>
  <c r="BF404"/>
  <c r="BF405"/>
  <c r="BF406"/>
  <c r="BF407"/>
  <c r="BF408"/>
  <c r="BF409"/>
  <c r="BF410"/>
  <c r="BF411"/>
  <c r="BF412"/>
  <c r="BF413"/>
  <c r="BF414"/>
  <c r="BF415"/>
  <c r="BF417"/>
  <c r="BF418"/>
  <c r="BF420"/>
  <c r="BF426"/>
  <c r="BF427"/>
  <c r="BF428"/>
  <c r="BF429"/>
  <c r="BF430"/>
  <c r="BF431"/>
  <c r="BF433"/>
  <c r="BF434"/>
  <c r="BF435"/>
  <c r="BF437"/>
  <c r="BF440"/>
  <c r="BF441"/>
  <c r="BF443"/>
  <c r="BF444"/>
  <c r="BF445"/>
  <c r="BF446"/>
  <c r="BF447"/>
  <c r="BF448"/>
  <c r="BF449"/>
  <c r="BF451"/>
  <c r="BF452"/>
  <c r="BF453"/>
  <c r="BF454"/>
  <c r="BF455"/>
  <c r="BF456"/>
  <c r="BF457"/>
  <c r="BF458"/>
  <c r="BF460"/>
  <c r="BF461"/>
  <c r="BF462"/>
  <c r="BF463"/>
  <c r="BF465"/>
  <c r="BF466"/>
  <c r="BF468"/>
  <c r="BF473"/>
  <c r="BF474"/>
  <c r="BF475"/>
  <c r="BF476"/>
  <c r="BF477"/>
  <c r="BF478"/>
  <c r="BF480"/>
  <c r="BF483"/>
  <c r="BF484"/>
  <c r="BF485"/>
  <c r="BF486"/>
  <c r="BF487"/>
  <c r="BF488"/>
  <c r="BF489"/>
  <c r="BF490"/>
  <c r="BF491"/>
  <c r="BF492"/>
  <c r="BF493"/>
  <c r="BF494"/>
  <c r="BF495"/>
  <c r="BF496"/>
  <c r="BF498"/>
  <c r="BF499"/>
  <c r="BF500"/>
  <c r="BF501"/>
  <c r="BF502"/>
  <c r="BF503"/>
  <c r="BF504"/>
  <c r="BF507"/>
  <c r="BF508"/>
  <c r="BF510"/>
  <c r="BF512"/>
  <c r="BF514"/>
  <c i="1" r="AZ94"/>
  <c r="W29"/>
  <c r="BB94"/>
  <c r="W31"/>
  <c r="BC94"/>
  <c r="W32"/>
  <c r="BD94"/>
  <c r="W33"/>
  <c i="2" l="1" r="T149"/>
  <c r="P214"/>
  <c r="T214"/>
  <c r="P148"/>
  <c i="1" r="AU95"/>
  <c i="2" r="R149"/>
  <c r="R148"/>
  <c r="BK149"/>
  <c r="BK214"/>
  <c r="J214"/>
  <c r="J101"/>
  <c r="BK505"/>
  <c r="J505"/>
  <c r="J126"/>
  <c i="1" r="AU94"/>
  <c i="2" r="F32"/>
  <c i="1" r="BA95"/>
  <c r="BA94"/>
  <c r="W30"/>
  <c r="AV94"/>
  <c r="AK29"/>
  <c r="AY94"/>
  <c r="AX94"/>
  <c i="2" r="J32"/>
  <c i="1" r="AW95"/>
  <c r="AT95"/>
  <c i="2" l="1" r="BK148"/>
  <c r="J148"/>
  <c r="J94"/>
  <c r="T148"/>
  <c r="J149"/>
  <c r="J95"/>
  <c i="1" r="AW94"/>
  <c r="AK30"/>
  <c i="2" l="1" r="J28"/>
  <c i="1" r="AG95"/>
  <c r="AG94"/>
  <c r="AK26"/>
  <c r="AT94"/>
  <c r="AN94"/>
  <c i="2" l="1" r="J37"/>
  <c i="1" r="AN95"/>
  <c r="AK35"/>
</calcChain>
</file>

<file path=xl/sharedStrings.xml><?xml version="1.0" encoding="utf-8"?>
<sst xmlns="http://schemas.openxmlformats.org/spreadsheetml/2006/main">
  <si>
    <t>Export Komplet</t>
  </si>
  <si>
    <t/>
  </si>
  <si>
    <t>2.0</t>
  </si>
  <si>
    <t>False</t>
  </si>
  <si>
    <t>{19ba6e77-a6cb-4782-b08d-c525bca8fa3d}</t>
  </si>
  <si>
    <t xml:space="preserve">&gt;&gt;  skryté sloupce  &lt;&lt;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</si>
  <si>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</si>
  <si>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</si>
  <si>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</si>
  <si>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</si>
  <si>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</si>
  <si>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</si>
  <si>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</si>
  <si>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</si>
  <si>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25LMC0451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</si>
  <si>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</si>
  <si>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</si>
  <si>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OPRAVA Krupná 2082/19 - byt č.03</t>
  </si>
  <si>
    <t>KSO:</t>
  </si>
  <si>
    <t>CC-CZ:</t>
  </si>
  <si>
    <t>Místo:</t>
  </si>
  <si>
    <t>Praha 12, Krupná 2082/19</t>
  </si>
  <si>
    <t>Datum:</t>
  </si>
  <si>
    <t>22. 7. 2025</t>
  </si>
  <si>
    <t>Zadavatel:</t>
  </si>
  <si>
    <t>IČ:</t>
  </si>
  <si>
    <t xml:space="preserve"> </t>
  </si>
  <si>
    <t>DIČ:</t>
  </si>
  <si>
    <t>Uchazeč:</t>
  </si>
  <si>
    <t>Vyplň údaj</t>
  </si>
  <si>
    <t>Projektant: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</si>
  <si>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</si>
  <si>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</si>
  <si>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</si>
  <si>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</si>
  <si>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</si>
  <si>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</si>
  <si>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</si>
  <si>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</si>
  <si>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</si>
  <si>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</si>
  <si>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</si>
  <si>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</si>
  <si>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</si>
  <si>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</si>
  <si>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</si>
  <si>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</si>
  <si>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</si>
  <si>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</si>
  <si>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</si>
  <si>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</si>
  <si>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</si>
  <si>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</si>
  <si>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</si>
  <si>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</si>
  <si>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</si>
  <si>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</si>
  <si>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</si>
  <si>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</si>
  <si>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</si>
  <si>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</si>
  <si>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</si>
  <si>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</si>
  <si>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</si>
  <si>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</si>
  <si>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</si>
  <si>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</si>
  <si>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</si>
  <si>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</si>
  <si>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</si>
  <si>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</si>
  <si>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</si>
  <si>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</si>
  <si>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</si>
  <si>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</si>
  <si>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</si>
  <si>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</si>
  <si>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</si>
  <si>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</si>
  <si>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</si>
  <si>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</si>
  <si>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KRYCÍ LIST SOUPISU PRACÍ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</si>
  <si>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</si>
  <si>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</si>
  <si>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</si>
  <si>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</si>
  <si>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</si>
  <si>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</si>
  <si>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3 - Svislé a kompletní konstrukce</t>
  </si>
  <si>
    <t xml:space="preserve">    6 - Úpravy povrchu, podlahy, osazení</t>
  </si>
  <si>
    <t xml:space="preserve">    9 - Ostatní konstrukce a práce, bourání</t>
  </si>
  <si>
    <t xml:space="preserve">    997 - Doprava suti a vybouraných hmot</t>
  </si>
  <si>
    <t>ON - Ostatní náklady</t>
  </si>
  <si>
    <t>PSV - Práce a dodávky PSV</t>
  </si>
  <si>
    <t xml:space="preserve">    711 - Izolace proti vodě, vlhkosti a plynům</t>
  </si>
  <si>
    <t xml:space="preserve">    721 - Zdravotechnika - vnitřní kanalizace</t>
  </si>
  <si>
    <t xml:space="preserve">    722 - Zdravotechnika - vnitřní vodovod</t>
  </si>
  <si>
    <t xml:space="preserve">    725 - Zdravotechnika - zařizovací předměty</t>
  </si>
  <si>
    <t xml:space="preserve">    733 - Ústřední vytápění - rozvodné potrubí</t>
  </si>
  <si>
    <t xml:space="preserve">    734 - Ústřední vytápění - armatury</t>
  </si>
  <si>
    <t xml:space="preserve">    735 - Ústřední vytápění - otopná tělesa</t>
  </si>
  <si>
    <t xml:space="preserve">    740 - Elektromontáže - zkoušky a revize</t>
  </si>
  <si>
    <t xml:space="preserve">    741 - Elektroinstalace - silnoproud</t>
  </si>
  <si>
    <t xml:space="preserve">    742 - Elektromontáže - rozvodný systém</t>
  </si>
  <si>
    <t xml:space="preserve">    743 - Elektromontáže - hrubá montáž</t>
  </si>
  <si>
    <t xml:space="preserve">    744 - Elektromontáže - montáž vodičů měděných</t>
  </si>
  <si>
    <t xml:space="preserve">    747 - Elektromontáže - kompletace rozvodů</t>
  </si>
  <si>
    <t xml:space="preserve">    748 - Elektromontáže - osvětlovací zařízení a svítidla</t>
  </si>
  <si>
    <t xml:space="preserve">    751 - Vzduchotechnika</t>
  </si>
  <si>
    <t xml:space="preserve">    763 - Konstrukce suché výstavby</t>
  </si>
  <si>
    <t xml:space="preserve">    766 - Konstrukce truhlářské</t>
  </si>
  <si>
    <t xml:space="preserve">    767 - Konstrukce zámečnické</t>
  </si>
  <si>
    <t xml:space="preserve">    771 - Podlahy z dlaždic</t>
  </si>
  <si>
    <t xml:space="preserve">    775 - Podlahy skládané</t>
  </si>
  <si>
    <t xml:space="preserve">    776 - Podlahy povlakové</t>
  </si>
  <si>
    <t xml:space="preserve">    781 - Dokončovací práce - obklady</t>
  </si>
  <si>
    <t xml:space="preserve">    783 - Dokončovací práce - nátěry</t>
  </si>
  <si>
    <t xml:space="preserve">    784 - Dokončovací práce - malby</t>
  </si>
  <si>
    <t>VRN - Vedlejší rozpočtové náklady</t>
  </si>
  <si>
    <t xml:space="preserve">    VRN1 - Průzkumné, geodetické a projektové práce</t>
  </si>
  <si>
    <t xml:space="preserve">    VRN2 - Příprava staveniště</t>
  </si>
  <si>
    <t xml:space="preserve">    VRN3 - Zařízení staveniště</t>
  </si>
  <si>
    <t xml:space="preserve">    VRN7 - Provozní vlivy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</si>
  <si>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</si>
  <si>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</si>
  <si>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</si>
  <si>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</si>
  <si>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</si>
  <si>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</si>
  <si>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</si>
  <si>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</si>
  <si>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</si>
  <si>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</si>
  <si>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</si>
  <si>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</si>
  <si>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</si>
  <si>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</si>
  <si>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</si>
  <si>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</si>
  <si>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3</t>
  </si>
  <si>
    <t>Svislé a kompletní konstrukce</t>
  </si>
  <si>
    <t>K</t>
  </si>
  <si>
    <t>310235241</t>
  </si>
  <si>
    <t>Zazdívka otvorů pl do 0,0225 m2 ve zdivu nadzákladovém cihlami pálenými tl do 300 mm</t>
  </si>
  <si>
    <t>kus</t>
  </si>
  <si>
    <t>4</t>
  </si>
  <si>
    <t>2</t>
  </si>
  <si>
    <t>-1717248220</t>
  </si>
  <si>
    <t>346234311</t>
  </si>
  <si>
    <t>Zazdívka rýh pro průduchy 150x300 mm z cihel s vytvořením průduchu 150x150 mm</t>
  </si>
  <si>
    <t>m</t>
  </si>
  <si>
    <t>590389736</t>
  </si>
  <si>
    <t>346481111</t>
  </si>
  <si>
    <t>Zaplentování rýh, potrubí, výklenků nebo nik ve stěnách rabicovým pletivem</t>
  </si>
  <si>
    <t>m2</t>
  </si>
  <si>
    <t>-236942320</t>
  </si>
  <si>
    <t>6</t>
  </si>
  <si>
    <t>Úpravy povrchu, podlahy, osazení</t>
  </si>
  <si>
    <t>611455531</t>
  </si>
  <si>
    <t>Omítka rýh š do 150 mm ve stropech MC</t>
  </si>
  <si>
    <t>-1033863341</t>
  </si>
  <si>
    <t>5</t>
  </si>
  <si>
    <t>612125109</t>
  </si>
  <si>
    <t>Vyplnění spár okenních,dveřních, systémové řešení dle techolog.postupu montáže</t>
  </si>
  <si>
    <t>mb</t>
  </si>
  <si>
    <t>1024703781</t>
  </si>
  <si>
    <t>612131121</t>
  </si>
  <si>
    <t>Penetrační disperzní nátěr vnitřních stěn nanášený ručně</t>
  </si>
  <si>
    <t>553779322</t>
  </si>
  <si>
    <t>VV</t>
  </si>
  <si>
    <t>186,4-49,39</t>
  </si>
  <si>
    <t>7</t>
  </si>
  <si>
    <t>612135000</t>
  </si>
  <si>
    <t>Vyrovnání podkladu vnitřních stěn maltou vápennou tl do 10 mm</t>
  </si>
  <si>
    <t>-1607751617</t>
  </si>
  <si>
    <t>8</t>
  </si>
  <si>
    <t>612142001</t>
  </si>
  <si>
    <t>Pletivo sklovláknité vnitřních stěn vtlačené do tmelu</t>
  </si>
  <si>
    <t>-1609677770</t>
  </si>
  <si>
    <t>9</t>
  </si>
  <si>
    <t>612315422</t>
  </si>
  <si>
    <t>Oprava vnitřní vápenné štukové omítky stěn v rozsahu plochy přes 10 do 30 %</t>
  </si>
  <si>
    <t>1983909643</t>
  </si>
  <si>
    <t>10</t>
  </si>
  <si>
    <t>612325302</t>
  </si>
  <si>
    <t>Vápenocementová štuková omítka ostění nebo nadpraží</t>
  </si>
  <si>
    <t>26034992</t>
  </si>
  <si>
    <t>11</t>
  </si>
  <si>
    <t>612409991</t>
  </si>
  <si>
    <t>Začištění omítek kolem oken, dveří, podlah nebo obkladů</t>
  </si>
  <si>
    <t>-1936746294</t>
  </si>
  <si>
    <t>612423531</t>
  </si>
  <si>
    <t>Omítka rýh š do 150 mm ve stěnách MV štuková</t>
  </si>
  <si>
    <t>575070590</t>
  </si>
  <si>
    <t>13</t>
  </si>
  <si>
    <t>612471413</t>
  </si>
  <si>
    <t>Tenkovrstvá úprava vnitřních stěn tl do 3 mm aktivovaným štukem s disperzní přilnavou přísadou</t>
  </si>
  <si>
    <t>689885174</t>
  </si>
  <si>
    <t>14</t>
  </si>
  <si>
    <t>631362022</t>
  </si>
  <si>
    <t>Výztuž mazanin z kompozitních sítí D drátu 3 mm velikost ok 100 x 100 mm</t>
  </si>
  <si>
    <t>-708588923</t>
  </si>
  <si>
    <t>koupelna + chodba</t>
  </si>
  <si>
    <t>2,58+4,31</t>
  </si>
  <si>
    <t>15</t>
  </si>
  <si>
    <t>632451105</t>
  </si>
  <si>
    <t>Cementový samonivelační potěr ze suchých směsí tl přes 10 do 15 mm</t>
  </si>
  <si>
    <t>175616803</t>
  </si>
  <si>
    <t>kuchyň</t>
  </si>
  <si>
    <t>15,51</t>
  </si>
  <si>
    <t>16</t>
  </si>
  <si>
    <t>632451254.TBM</t>
  </si>
  <si>
    <t>Potěr cementový samonivelační litý CEMFLOW CF 30 tl přes 45 do 50 mm</t>
  </si>
  <si>
    <t>536862563</t>
  </si>
  <si>
    <t>17</t>
  </si>
  <si>
    <t>632451293</t>
  </si>
  <si>
    <t>Příplatek k cementovému samonivelačnímu litému potěru C30 ZKD 5 mm tl přes 50 mm</t>
  </si>
  <si>
    <t>1912609414</t>
  </si>
  <si>
    <t>0,984285714285714*7 'Přepočtené koeficientem množství</t>
  </si>
  <si>
    <t>Ostatní konstrukce a práce, bourání</t>
  </si>
  <si>
    <t>18</t>
  </si>
  <si>
    <t>941955002</t>
  </si>
  <si>
    <t>Lešení lehké pomocné v podlah do 1,9 m</t>
  </si>
  <si>
    <t>-784566754</t>
  </si>
  <si>
    <t>19</t>
  </si>
  <si>
    <t>952901111</t>
  </si>
  <si>
    <t>Vyčištění budov bytové a občanské výstavby při výšce podlaží do 4 m</t>
  </si>
  <si>
    <t>1040935857</t>
  </si>
  <si>
    <t>20</t>
  </si>
  <si>
    <t>962031011</t>
  </si>
  <si>
    <t>Bourání příček nebo přizdívek z cihel děrovaných tl do 100 mm</t>
  </si>
  <si>
    <t>1773852922</t>
  </si>
  <si>
    <t>obezdívka vany</t>
  </si>
  <si>
    <t>0,7*1,6</t>
  </si>
  <si>
    <t>962031133</t>
  </si>
  <si>
    <t>Bourání příček nebo přizdívek z cihel pálených plných tl přes 100 do 150 mm</t>
  </si>
  <si>
    <t>-1016382313</t>
  </si>
  <si>
    <t>při výměně zárubní</t>
  </si>
  <si>
    <t>1,2+1,9</t>
  </si>
  <si>
    <t>22</t>
  </si>
  <si>
    <t>965042131</t>
  </si>
  <si>
    <t>Bourání podkladů pod dlažby nebo mazanin betonových nebo z litého asfaltu tl do 100 mm pl do 4 m2</t>
  </si>
  <si>
    <t>m3</t>
  </si>
  <si>
    <t>147398513</t>
  </si>
  <si>
    <t>0,1*(15,51+2,58+4,31)</t>
  </si>
  <si>
    <t>23</t>
  </si>
  <si>
    <t>965046111</t>
  </si>
  <si>
    <t>Broušení stávajících betonových podlah úběr do 3 mm</t>
  </si>
  <si>
    <t>428987001</t>
  </si>
  <si>
    <t>24</t>
  </si>
  <si>
    <t>968072455</t>
  </si>
  <si>
    <t>Vybourání kovových dveřních zárubní pl do 2 m2</t>
  </si>
  <si>
    <t>457937139</t>
  </si>
  <si>
    <t>0,7*2+0,9*2</t>
  </si>
  <si>
    <t>25</t>
  </si>
  <si>
    <t>969011131</t>
  </si>
  <si>
    <t>Vybourání vodovodního nebo plynového vedení DN do 125</t>
  </si>
  <si>
    <t>-1749099234</t>
  </si>
  <si>
    <t>26</t>
  </si>
  <si>
    <t>969021111</t>
  </si>
  <si>
    <t>Vybourání kanalizačního potrubí DN do 100</t>
  </si>
  <si>
    <t>1798456170</t>
  </si>
  <si>
    <t>27</t>
  </si>
  <si>
    <t>973031514</t>
  </si>
  <si>
    <t>Vysekání kapes ve zdivu cihelném na MV nebo MVC pro upevňovací prvky hl přes 150 mm</t>
  </si>
  <si>
    <t>496649394</t>
  </si>
  <si>
    <t>28</t>
  </si>
  <si>
    <t>974082113</t>
  </si>
  <si>
    <t>Vysekání rýh pro vodiče v omítce MV nebo MVC stěn š do 50 mm</t>
  </si>
  <si>
    <t>1225185592</t>
  </si>
  <si>
    <t>29</t>
  </si>
  <si>
    <t>976082131</t>
  </si>
  <si>
    <t>Vybourání objímek, držáků nebo věšáků ze zdiva cihelného</t>
  </si>
  <si>
    <t>-1955048310</t>
  </si>
  <si>
    <t>30</t>
  </si>
  <si>
    <t>978013141</t>
  </si>
  <si>
    <t>Otlučení vnitřních omítek stěn MV nebo MVC stěn o rozsahu do 30 %</t>
  </si>
  <si>
    <t>-174157943</t>
  </si>
  <si>
    <t>31</t>
  </si>
  <si>
    <t>HZS1302</t>
  </si>
  <si>
    <t>Hodinová zúčtovací sazba zedník specialista</t>
  </si>
  <si>
    <t>hod</t>
  </si>
  <si>
    <t>512</t>
  </si>
  <si>
    <t>-636381620</t>
  </si>
  <si>
    <t>997</t>
  </si>
  <si>
    <t>Doprava suti a vybouraných hmot</t>
  </si>
  <si>
    <t>32</t>
  </si>
  <si>
    <t>979011111</t>
  </si>
  <si>
    <t>Svislá doprava suti a vybouraných hmot za prvé podlaží</t>
  </si>
  <si>
    <t>t</t>
  </si>
  <si>
    <t>2116740929</t>
  </si>
  <si>
    <t>33</t>
  </si>
  <si>
    <t>979087113</t>
  </si>
  <si>
    <t>Nakládání vybouraných hmot na dopravní prostředky pro vodorovnou dopravu</t>
  </si>
  <si>
    <t>1675164994</t>
  </si>
  <si>
    <t>34</t>
  </si>
  <si>
    <t>997013151</t>
  </si>
  <si>
    <t>Vnitrostaveništní doprava suti a vybouraných hmot pro budovy v do 6 m s omezením mechanizace</t>
  </si>
  <si>
    <t>-1805129469</t>
  </si>
  <si>
    <t>35</t>
  </si>
  <si>
    <t>997013211</t>
  </si>
  <si>
    <t>Vnitrostaveništní doprava suti a vybouraných hmot pro budovy v do 6 m ručně</t>
  </si>
  <si>
    <t>-1764280781</t>
  </si>
  <si>
    <t>36</t>
  </si>
  <si>
    <t>997013219</t>
  </si>
  <si>
    <t>Příplatek k vnitrostaveništní dopravě suti a vybouraných hmot za zvětšenou dopravu suti ZKD 10 m</t>
  </si>
  <si>
    <t>-2019179212</t>
  </si>
  <si>
    <t>11,717*3 'Přepočtené koeficientem množství</t>
  </si>
  <si>
    <t>37</t>
  </si>
  <si>
    <t>997013501</t>
  </si>
  <si>
    <t>Odvoz suti a vybouraných hmot na skládku nebo meziskládku do 1 km se složením</t>
  </si>
  <si>
    <t>-1583053026</t>
  </si>
  <si>
    <t>38</t>
  </si>
  <si>
    <t>997013509</t>
  </si>
  <si>
    <t>Příplatek k odvozu suti a vybouraných hmot na skládku ZKD 1 km přes 1 km</t>
  </si>
  <si>
    <t>919103645</t>
  </si>
  <si>
    <t>11,717*16 'Přepočtené koeficientem množství</t>
  </si>
  <si>
    <t>39</t>
  </si>
  <si>
    <t>997013609</t>
  </si>
  <si>
    <t>Poplatek za uložení na skládce (skládkovné) stavebního odpadu ze směsí nebo oddělených frakcí betonu, cihel a keramických výrobků kód odpadu 17 01 07</t>
  </si>
  <si>
    <t>1592599164</t>
  </si>
  <si>
    <t>40</t>
  </si>
  <si>
    <t>997013814</t>
  </si>
  <si>
    <t>Poplatek za uložení na skládce (skládkovné) stavebního odpadu izolací kód odpadu 17 06 04</t>
  </si>
  <si>
    <t>1157770564</t>
  </si>
  <si>
    <t>11,717*0,05 'Přepočtené koeficientem množství</t>
  </si>
  <si>
    <t>41</t>
  </si>
  <si>
    <t>999281111</t>
  </si>
  <si>
    <t>Přesun hmot pro opravy a údržbu budov v do 25 m</t>
  </si>
  <si>
    <t>1039473724</t>
  </si>
  <si>
    <t>ON</t>
  </si>
  <si>
    <t>Ostatní náklady</t>
  </si>
  <si>
    <t>42</t>
  </si>
  <si>
    <t>010</t>
  </si>
  <si>
    <t xml:space="preserve">Úklid dokončené stavby  a jejího okolí (uvedení do původního stavu zasažené plochy výstavbou)</t>
  </si>
  <si>
    <t>komplet</t>
  </si>
  <si>
    <t>907874188</t>
  </si>
  <si>
    <t>43</t>
  </si>
  <si>
    <t>124</t>
  </si>
  <si>
    <t>spojovací materiál</t>
  </si>
  <si>
    <t>kg</t>
  </si>
  <si>
    <t>-296131431</t>
  </si>
  <si>
    <t>44</t>
  </si>
  <si>
    <t>129</t>
  </si>
  <si>
    <t>dílenská dokumentace, vzorkování, inženýrská činnost</t>
  </si>
  <si>
    <t>kpt</t>
  </si>
  <si>
    <t>621067541</t>
  </si>
  <si>
    <t>PSV</t>
  </si>
  <si>
    <t>Práce a dodávky PSV</t>
  </si>
  <si>
    <t>711</t>
  </si>
  <si>
    <t>Izolace proti vodě, vlhkosti a plynům</t>
  </si>
  <si>
    <t>45</t>
  </si>
  <si>
    <t>711141559</t>
  </si>
  <si>
    <t>Provedení izolace proti zemní vlhkosti pásy přitavením vodorovné NAIP</t>
  </si>
  <si>
    <t>-1981674950</t>
  </si>
  <si>
    <t>46</t>
  </si>
  <si>
    <t>M</t>
  </si>
  <si>
    <t>62832001</t>
  </si>
  <si>
    <t>pás asfaltový natavitelný oxidovaný s vložkou ze skleněné rohože typu V60 s jemnozrnným minerálním posypem tl 3,5mm</t>
  </si>
  <si>
    <t>964933027</t>
  </si>
  <si>
    <t>4,31*1,1655 'Přepočtené koeficientem množství</t>
  </si>
  <si>
    <t>47</t>
  </si>
  <si>
    <t>711413111</t>
  </si>
  <si>
    <t xml:space="preserve">Izolace proti vodě za studena vodorovné  těsnicí hmotou </t>
  </si>
  <si>
    <t>-1036188173</t>
  </si>
  <si>
    <t>48</t>
  </si>
  <si>
    <t>711413121</t>
  </si>
  <si>
    <t xml:space="preserve">Izolace proti vodě za studena svislé  těsnicí hmotou </t>
  </si>
  <si>
    <t>-895565072</t>
  </si>
  <si>
    <t>49</t>
  </si>
  <si>
    <t>711742567</t>
  </si>
  <si>
    <t>Izolace proti vodě svislé provedení dilatačních spár přitavením NAIP 1000 mm</t>
  </si>
  <si>
    <t>-1258275375</t>
  </si>
  <si>
    <t>50</t>
  </si>
  <si>
    <t>711747067</t>
  </si>
  <si>
    <t>Izolace proti vodě opracování trubních prostupu pod objímkou do 300 mm přitavením NAIP</t>
  </si>
  <si>
    <t>878799755</t>
  </si>
  <si>
    <t>51</t>
  </si>
  <si>
    <t>SKA.603132</t>
  </si>
  <si>
    <t>BITAGIT 35 mineral 1,00/10m M2</t>
  </si>
  <si>
    <t>2087108820</t>
  </si>
  <si>
    <t>1*0,735 'Přepočtené koeficientem množství</t>
  </si>
  <si>
    <t>52</t>
  </si>
  <si>
    <t>998711202</t>
  </si>
  <si>
    <t>Přesun hmot procentní pro izolace proti vodě, vlhkosti a plynům v objektech v do 12 m</t>
  </si>
  <si>
    <t>%</t>
  </si>
  <si>
    <t>-1528832004</t>
  </si>
  <si>
    <t>721</t>
  </si>
  <si>
    <t>Zdravotechnika - vnitřní kanalizace</t>
  </si>
  <si>
    <t>53</t>
  </si>
  <si>
    <t>721100902</t>
  </si>
  <si>
    <t>Přetěsnění potrubí hrdlového do DN 100</t>
  </si>
  <si>
    <t>-2126020432</t>
  </si>
  <si>
    <t>54</t>
  </si>
  <si>
    <t>721100912</t>
  </si>
  <si>
    <t>Utěsnění víka čističe manžetou</t>
  </si>
  <si>
    <t>-437383174</t>
  </si>
  <si>
    <t>55</t>
  </si>
  <si>
    <t>721100915</t>
  </si>
  <si>
    <t>Přetěsnění zátky v čistícím otvoru</t>
  </si>
  <si>
    <t>625685200</t>
  </si>
  <si>
    <t>56</t>
  </si>
  <si>
    <t>721110806</t>
  </si>
  <si>
    <t>Demontáž potrubí kameninové do DN 200</t>
  </si>
  <si>
    <t>902404246</t>
  </si>
  <si>
    <t>57</t>
  </si>
  <si>
    <t>721110962</t>
  </si>
  <si>
    <t>Potrubí kameninové propojení potrubí DN 125</t>
  </si>
  <si>
    <t>-291223178</t>
  </si>
  <si>
    <t>58</t>
  </si>
  <si>
    <t>721110971</t>
  </si>
  <si>
    <t>Potrubí kameninové krácení trub DN 100</t>
  </si>
  <si>
    <t>-680919901</t>
  </si>
  <si>
    <t>59</t>
  </si>
  <si>
    <t>721170972</t>
  </si>
  <si>
    <t>Potrubí z PVC krácení trub DN 50</t>
  </si>
  <si>
    <t>766092023</t>
  </si>
  <si>
    <t>60</t>
  </si>
  <si>
    <t>721170973</t>
  </si>
  <si>
    <t>Potrubí z PVC krácení trub DN 70</t>
  </si>
  <si>
    <t>1394424576</t>
  </si>
  <si>
    <t>61</t>
  </si>
  <si>
    <t>721170975</t>
  </si>
  <si>
    <t xml:space="preserve">Potrubí z PVC krácení trub do  DN 125</t>
  </si>
  <si>
    <t>1930435492</t>
  </si>
  <si>
    <t>62</t>
  </si>
  <si>
    <t>721171803</t>
  </si>
  <si>
    <t>Demontáž potrubí z PVC do D 75</t>
  </si>
  <si>
    <t>-356552706</t>
  </si>
  <si>
    <t>63</t>
  </si>
  <si>
    <t>721171808</t>
  </si>
  <si>
    <t>Demontáž potrubí z PVC do D 114</t>
  </si>
  <si>
    <t>1975534201</t>
  </si>
  <si>
    <t>64</t>
  </si>
  <si>
    <t>721171902</t>
  </si>
  <si>
    <t>Potrubí z PP vsazení odbočky do hrdla DN 40</t>
  </si>
  <si>
    <t>1255555211</t>
  </si>
  <si>
    <t>65</t>
  </si>
  <si>
    <t>721171903</t>
  </si>
  <si>
    <t>Potrubí z PP vsazení odbočky do hrdla DN 50</t>
  </si>
  <si>
    <t>-1727978849</t>
  </si>
  <si>
    <t>66</t>
  </si>
  <si>
    <t>721171905</t>
  </si>
  <si>
    <t>Potrubí z PP vsazení odbočky do hrdla DN 110</t>
  </si>
  <si>
    <t>-1886000904</t>
  </si>
  <si>
    <t>67</t>
  </si>
  <si>
    <t>721171915</t>
  </si>
  <si>
    <t>Potrubí z PP propojení potrubí DN 110</t>
  </si>
  <si>
    <t>1708046016</t>
  </si>
  <si>
    <t>68</t>
  </si>
  <si>
    <t>721175001</t>
  </si>
  <si>
    <t>Potrubí kanalizační plastové připojovací odhlučněné dvouvrstvé DN 50</t>
  </si>
  <si>
    <t>-568516853</t>
  </si>
  <si>
    <t>69</t>
  </si>
  <si>
    <t>721175011</t>
  </si>
  <si>
    <t xml:space="preserve">Potrubí kanalizační plastové odpadní  dvouvrstvé DN 70</t>
  </si>
  <si>
    <t>1928364556</t>
  </si>
  <si>
    <t>70</t>
  </si>
  <si>
    <t>721175012</t>
  </si>
  <si>
    <t xml:space="preserve">Potrubí kanalizační z PVC  spojované dvojitými spojkami DN 100 </t>
  </si>
  <si>
    <t>-1278863120</t>
  </si>
  <si>
    <t>71</t>
  </si>
  <si>
    <t>721220801</t>
  </si>
  <si>
    <t>Demontáž uzávěrek zápachových DN 70</t>
  </si>
  <si>
    <t>-921711562</t>
  </si>
  <si>
    <t>72</t>
  </si>
  <si>
    <t>721226521</t>
  </si>
  <si>
    <t>Zápachová uzávěrka nástěnná pro pračku a myčku DN 40</t>
  </si>
  <si>
    <t>1520528701</t>
  </si>
  <si>
    <t>73</t>
  </si>
  <si>
    <t>721290111</t>
  </si>
  <si>
    <t>Zkouška těsnosti potrubí kanalizace vodou do DN 125</t>
  </si>
  <si>
    <t>-964744894</t>
  </si>
  <si>
    <t>74</t>
  </si>
  <si>
    <t>721300912</t>
  </si>
  <si>
    <t>Pročištění odpadů svislých v jednom podlaží do DN 200</t>
  </si>
  <si>
    <t>-1528513971</t>
  </si>
  <si>
    <t>75</t>
  </si>
  <si>
    <t>7219</t>
  </si>
  <si>
    <t>Úprava kanalizace pomocné a přípravné práce, úpravy napojení</t>
  </si>
  <si>
    <t>soub</t>
  </si>
  <si>
    <t>-719238054</t>
  </si>
  <si>
    <t>76</t>
  </si>
  <si>
    <t>998721212</t>
  </si>
  <si>
    <t>Přesun hmot procentní pro vnitřní kanalizaci s omezením mechanizace v objektech v přes 6 do 12 m</t>
  </si>
  <si>
    <t>-2049223464</t>
  </si>
  <si>
    <t>722</t>
  </si>
  <si>
    <t>Zdravotechnika - vnitřní vodovod</t>
  </si>
  <si>
    <t>77</t>
  </si>
  <si>
    <t>722130801</t>
  </si>
  <si>
    <t>Demontáž potrubí ocelové pozinkované závitové do DN 25</t>
  </si>
  <si>
    <t>-1796295336</t>
  </si>
  <si>
    <t>78</t>
  </si>
  <si>
    <t>722130821</t>
  </si>
  <si>
    <t>Demontáž spoje na závit šroubení G 6/4</t>
  </si>
  <si>
    <t>-477056270</t>
  </si>
  <si>
    <t>79</t>
  </si>
  <si>
    <t>722130831</t>
  </si>
  <si>
    <t>Demontáž nástěnky</t>
  </si>
  <si>
    <t>885515144</t>
  </si>
  <si>
    <t>80</t>
  </si>
  <si>
    <t>722170801</t>
  </si>
  <si>
    <t>Demontáž rozvodů vody z plastů do D 25</t>
  </si>
  <si>
    <t>895002151</t>
  </si>
  <si>
    <t>81</t>
  </si>
  <si>
    <t>722170943</t>
  </si>
  <si>
    <t>Oprava potrubí PE spojka K 285 nátrubkové G 3/4</t>
  </si>
  <si>
    <t>-1500112894</t>
  </si>
  <si>
    <t>82</t>
  </si>
  <si>
    <t>722171912</t>
  </si>
  <si>
    <t>Potrubí plastové odříznutí trubky D do 20 mm</t>
  </si>
  <si>
    <t>-181814422</t>
  </si>
  <si>
    <t>83</t>
  </si>
  <si>
    <t>722173232</t>
  </si>
  <si>
    <t xml:space="preserve">Potrubí vodovodní plastové pevné spoj lepením 20x2,3 mm </t>
  </si>
  <si>
    <t>-645642931</t>
  </si>
  <si>
    <t>84</t>
  </si>
  <si>
    <t>722173303</t>
  </si>
  <si>
    <t>Příplatek k potrubí vodovodnímu plastovému s násuvnou objímkou plastovou za členitý rozvod D 20x2,8</t>
  </si>
  <si>
    <t>-1847577078</t>
  </si>
  <si>
    <t>85</t>
  </si>
  <si>
    <t>722173962</t>
  </si>
  <si>
    <t>Potrubí plastové spoje lepené D do 20 mm</t>
  </si>
  <si>
    <t>1006654071</t>
  </si>
  <si>
    <t>86</t>
  </si>
  <si>
    <t>722173963</t>
  </si>
  <si>
    <t>Potrubí plastové spoje lepené D do 25 mm</t>
  </si>
  <si>
    <t>-599587869</t>
  </si>
  <si>
    <t>87</t>
  </si>
  <si>
    <t>722174912</t>
  </si>
  <si>
    <t>Potrubí plastové sestavení rozvodů D do 20 mm</t>
  </si>
  <si>
    <t>-1129250604</t>
  </si>
  <si>
    <t>88</t>
  </si>
  <si>
    <t>722174913</t>
  </si>
  <si>
    <t>Potrubí plastové sestavení rozvodů D do 25 mm</t>
  </si>
  <si>
    <t>1613222763</t>
  </si>
  <si>
    <t>89</t>
  </si>
  <si>
    <t>722175123</t>
  </si>
  <si>
    <t>Montáž tvarovek z plastů svařované polyfuzně přes D 20 do D 25 mm dva spoje</t>
  </si>
  <si>
    <t>2088619311</t>
  </si>
  <si>
    <t>90</t>
  </si>
  <si>
    <t>722181222</t>
  </si>
  <si>
    <t>Ochrana vodovodního potrubí přilepenými tepelně izolačními trubicemi z PE tl do 10 mm DN do 42 mm</t>
  </si>
  <si>
    <t>2079393869</t>
  </si>
  <si>
    <t>91</t>
  </si>
  <si>
    <t>722181231</t>
  </si>
  <si>
    <t>Ochrana vodovodního potrubí přilepenými tepelně izolačními trubicemi z PE tl do 15 mm DN do 22 mm</t>
  </si>
  <si>
    <t>309630372</t>
  </si>
  <si>
    <t>92</t>
  </si>
  <si>
    <t>722181812</t>
  </si>
  <si>
    <t>Demontáž plstěných pásů z trub do D 50</t>
  </si>
  <si>
    <t>945056872</t>
  </si>
  <si>
    <t>93</t>
  </si>
  <si>
    <t>722190901</t>
  </si>
  <si>
    <t>Uzavření nebo otevření vodovodního potrubí při opravách</t>
  </si>
  <si>
    <t>-716516349</t>
  </si>
  <si>
    <t>94</t>
  </si>
  <si>
    <t>722220121</t>
  </si>
  <si>
    <t>Nástěnka závitová K 247 pro baterii G 1/2 s jedním závitem</t>
  </si>
  <si>
    <t>pár</t>
  </si>
  <si>
    <t>1223540091</t>
  </si>
  <si>
    <t>95</t>
  </si>
  <si>
    <t>722220851</t>
  </si>
  <si>
    <t>Demontáž armatur závitových s jedním závitem G do 3/4</t>
  </si>
  <si>
    <t>517364366</t>
  </si>
  <si>
    <t>96</t>
  </si>
  <si>
    <t>722220852</t>
  </si>
  <si>
    <t>Demontáž armatur závitových s jedním závitem G do 5/4</t>
  </si>
  <si>
    <t>-2145207965</t>
  </si>
  <si>
    <t>97</t>
  </si>
  <si>
    <t>722231120</t>
  </si>
  <si>
    <t>Ventil pod omítku TE 1300 G 3/4 se dvěma závity</t>
  </si>
  <si>
    <t>-834014750</t>
  </si>
  <si>
    <t>98</t>
  </si>
  <si>
    <t>722232061</t>
  </si>
  <si>
    <t>Kohout kulový přímý s vypouštěním a páčkou PN 42 do 185 °C chromovaný R250DS 1/2" červený</t>
  </si>
  <si>
    <t>657155582</t>
  </si>
  <si>
    <t>99</t>
  </si>
  <si>
    <t>722290215</t>
  </si>
  <si>
    <t>Zkouška těsnosti vodovodního potrubí hrdlového nebo přírubového do DN 100</t>
  </si>
  <si>
    <t>-239712138</t>
  </si>
  <si>
    <t>100</t>
  </si>
  <si>
    <t>722290234</t>
  </si>
  <si>
    <t>Proplach a dezinfekce vodovodního potrubí do DN 80</t>
  </si>
  <si>
    <t>-1012473364</t>
  </si>
  <si>
    <t>101</t>
  </si>
  <si>
    <t>998722202</t>
  </si>
  <si>
    <t>Přesun hmot procentní pro vnitřní vodovod v objektech v do 12 m</t>
  </si>
  <si>
    <t>871330942</t>
  </si>
  <si>
    <t>725</t>
  </si>
  <si>
    <t>Zdravotechnika - zařizovací předměty</t>
  </si>
  <si>
    <t>102</t>
  </si>
  <si>
    <t>725110811</t>
  </si>
  <si>
    <t>Demontáž klozetů splachovací s nádrží</t>
  </si>
  <si>
    <t>soubor</t>
  </si>
  <si>
    <t>-1799264493</t>
  </si>
  <si>
    <t>103</t>
  </si>
  <si>
    <t>725111132</t>
  </si>
  <si>
    <t>Splachovač nádržkový plastový nízkopoložený nebo vysokopoložený</t>
  </si>
  <si>
    <t>-620636975</t>
  </si>
  <si>
    <t>104</t>
  </si>
  <si>
    <t>725112002</t>
  </si>
  <si>
    <t>Klozet keramický standardní samostatně stojící s hlubokým splachováním odpad svislý</t>
  </si>
  <si>
    <t>-732524419</t>
  </si>
  <si>
    <t>105</t>
  </si>
  <si>
    <t>55167381</t>
  </si>
  <si>
    <t>sedátko klozetové duroplastové bílé s poklopem</t>
  </si>
  <si>
    <t>176411001</t>
  </si>
  <si>
    <t>106</t>
  </si>
  <si>
    <t>725210821</t>
  </si>
  <si>
    <t>Demontáž umyvadel bez výtokových armatur</t>
  </si>
  <si>
    <t>-424804777</t>
  </si>
  <si>
    <t>107</t>
  </si>
  <si>
    <t>725210951</t>
  </si>
  <si>
    <t>Výměna umyvadla keramického připevněného na stěnu šrouby - montáž</t>
  </si>
  <si>
    <t>286285892</t>
  </si>
  <si>
    <t>108</t>
  </si>
  <si>
    <t>725210982</t>
  </si>
  <si>
    <t>Odmontování zápachové uzávěrky</t>
  </si>
  <si>
    <t>-1178938666</t>
  </si>
  <si>
    <t>109</t>
  </si>
  <si>
    <t>7252116239</t>
  </si>
  <si>
    <t xml:space="preserve">Umyvadlo keramické připevněné na stěnu  - dle výběru investora - dle již realizovaných CÚ 55231329</t>
  </si>
  <si>
    <t>-134262347</t>
  </si>
  <si>
    <t>110</t>
  </si>
  <si>
    <t>725220841</t>
  </si>
  <si>
    <t>Demontáž van ocelová rohová</t>
  </si>
  <si>
    <t>1656335399</t>
  </si>
  <si>
    <t>111</t>
  </si>
  <si>
    <t>725229104</t>
  </si>
  <si>
    <t xml:space="preserve">Montáž vany, sprchového koutu se zápachovou uzávěrkou </t>
  </si>
  <si>
    <t>699890794</t>
  </si>
  <si>
    <t>112</t>
  </si>
  <si>
    <t>IZM.2001</t>
  </si>
  <si>
    <t xml:space="preserve">Sprchový kout 90x90 kompozit vana,  vč. zkomponentů</t>
  </si>
  <si>
    <t>-1209039857</t>
  </si>
  <si>
    <t>113</t>
  </si>
  <si>
    <t>725244906</t>
  </si>
  <si>
    <t>Montáž zástěny sprchové do niky</t>
  </si>
  <si>
    <t>-2031862410</t>
  </si>
  <si>
    <t>114</t>
  </si>
  <si>
    <t>554950182.R</t>
  </si>
  <si>
    <t xml:space="preserve">dveře sprchové polorámové skleněné tl 6mm skládací na vanu  š 900mm - dle výběru investora</t>
  </si>
  <si>
    <t>-729267208</t>
  </si>
  <si>
    <t>115</t>
  </si>
  <si>
    <t>725319111</t>
  </si>
  <si>
    <t>Montáž dřezu ostatních typů</t>
  </si>
  <si>
    <t>342795203</t>
  </si>
  <si>
    <t>116</t>
  </si>
  <si>
    <t>55231360</t>
  </si>
  <si>
    <t>dřez nerez vestavný s odkapní deskou 860x500mm</t>
  </si>
  <si>
    <t>-37950070</t>
  </si>
  <si>
    <t>117</t>
  </si>
  <si>
    <t>725811301</t>
  </si>
  <si>
    <t xml:space="preserve">Ventil  umyvadlový G 1/2</t>
  </si>
  <si>
    <t>424963811</t>
  </si>
  <si>
    <t>118</t>
  </si>
  <si>
    <t>725820801</t>
  </si>
  <si>
    <t>Demontáž baterie nástěnné do G 3 / 4</t>
  </si>
  <si>
    <t>-801023742</t>
  </si>
  <si>
    <t>119</t>
  </si>
  <si>
    <t>725821315</t>
  </si>
  <si>
    <t>Baterie dřezová nástěnná páková s otáčivým plochým ústím a délkou ramínka 200 mm</t>
  </si>
  <si>
    <t>995216739</t>
  </si>
  <si>
    <t>120</t>
  </si>
  <si>
    <t>725822642</t>
  </si>
  <si>
    <t xml:space="preserve">Baterie umyvadlové  - dle INV  CÚ KROS 55170210</t>
  </si>
  <si>
    <t>-673551614</t>
  </si>
  <si>
    <t>121</t>
  </si>
  <si>
    <t>725841354</t>
  </si>
  <si>
    <t xml:space="preserve">Baterie sprchová automatická s  ventilem a sprchovou růžicí a vodičem</t>
  </si>
  <si>
    <t>568770883</t>
  </si>
  <si>
    <t>122</t>
  </si>
  <si>
    <t>725851305</t>
  </si>
  <si>
    <t>Ventily odpadní pro zařizovací předměty DN 40 se zátkou</t>
  </si>
  <si>
    <t>-619874929</t>
  </si>
  <si>
    <t>123</t>
  </si>
  <si>
    <t>725860811</t>
  </si>
  <si>
    <t>Demontáž uzávěrů zápachu jednoduchých</t>
  </si>
  <si>
    <t>-1423988019</t>
  </si>
  <si>
    <t>725991811</t>
  </si>
  <si>
    <t>Demontáž konzol jednoduchých pro potrubí</t>
  </si>
  <si>
    <t>-661461255</t>
  </si>
  <si>
    <t>125</t>
  </si>
  <si>
    <t>998725212</t>
  </si>
  <si>
    <t>Přesun hmot procentní pro zařizovací předměty s omezením mechanizace v objektech v přes 6 do 12 m</t>
  </si>
  <si>
    <t>-1062368142</t>
  </si>
  <si>
    <t>733</t>
  </si>
  <si>
    <t>Ústřední vytápění - rozvodné potrubí</t>
  </si>
  <si>
    <t>126</t>
  </si>
  <si>
    <t>733191904</t>
  </si>
  <si>
    <t>Montáž potrubí ocelového závitového běžného nebo zesíleného při opravě DN 20</t>
  </si>
  <si>
    <t>-592123221</t>
  </si>
  <si>
    <t>127</t>
  </si>
  <si>
    <t>14041103</t>
  </si>
  <si>
    <t>trubka ocelová svařovaná závitová 1" (DN 25/33,7x3,2) jakost 11 343</t>
  </si>
  <si>
    <t>1459945463</t>
  </si>
  <si>
    <t>8*1,089 'Přepočtené koeficientem množství</t>
  </si>
  <si>
    <t>128</t>
  </si>
  <si>
    <t>733291903</t>
  </si>
  <si>
    <t>Propojení potrubí měděného při opravě D 18x1 mm</t>
  </si>
  <si>
    <t>544621174</t>
  </si>
  <si>
    <t>733291904</t>
  </si>
  <si>
    <t>Propojení potrubí měděného při opravě D 22x1,5 mm</t>
  </si>
  <si>
    <t>-166052862</t>
  </si>
  <si>
    <t>734</t>
  </si>
  <si>
    <t>Ústřední vytápění - armatury</t>
  </si>
  <si>
    <t>130</t>
  </si>
  <si>
    <t>734220112</t>
  </si>
  <si>
    <t>Ventil závitový regulační přímý G 1/2 PN 25 do 120°C vyvažovací bez vypouštění</t>
  </si>
  <si>
    <t>1544461834</t>
  </si>
  <si>
    <t>131</t>
  </si>
  <si>
    <t>734221532</t>
  </si>
  <si>
    <t>Ventil závitový termostatický jednoregulační G 1/2 PN 16 do 110°C bez hlavice ovládání</t>
  </si>
  <si>
    <t>400901546</t>
  </si>
  <si>
    <t>132</t>
  </si>
  <si>
    <t>734261406.GCM</t>
  </si>
  <si>
    <t>Armatura připojovací Giacomini R383 přímá G 1/2x18 PN 10 do 110°C radiátorů typu VK</t>
  </si>
  <si>
    <t>1737834046</t>
  </si>
  <si>
    <t>133</t>
  </si>
  <si>
    <t>734291123</t>
  </si>
  <si>
    <t>Kohout plnící a vypouštěcí G 1/2 PN 10 do 90°C závitový</t>
  </si>
  <si>
    <t>-695793185</t>
  </si>
  <si>
    <t>735</t>
  </si>
  <si>
    <t>Ústřední vytápění - otopná tělesa</t>
  </si>
  <si>
    <t>134</t>
  </si>
  <si>
    <t>286181972</t>
  </si>
  <si>
    <t xml:space="preserve">DEMONTÁŽ otopných těles , vč. připojení na páteřní rozvod </t>
  </si>
  <si>
    <t>KPL</t>
  </si>
  <si>
    <t>-1074695964</t>
  </si>
  <si>
    <t>135</t>
  </si>
  <si>
    <t>735000911</t>
  </si>
  <si>
    <t>Vyregulování ventilu nebo kohoutu dvojregulačního s ručním ovládáním</t>
  </si>
  <si>
    <t>-1667890095</t>
  </si>
  <si>
    <t>136</t>
  </si>
  <si>
    <t>735120911</t>
  </si>
  <si>
    <t>Svár spoje mezi články otopných těles ocelových článkových</t>
  </si>
  <si>
    <t>-1539584215</t>
  </si>
  <si>
    <t>137</t>
  </si>
  <si>
    <t>735151821</t>
  </si>
  <si>
    <t>Demontáž otopného tělesa panelového dvouřadého dl do 1500 mm</t>
  </si>
  <si>
    <t>-201314107</t>
  </si>
  <si>
    <t>138</t>
  </si>
  <si>
    <t>735160111</t>
  </si>
  <si>
    <t>Otopné těleso trubkové teplovodní výška/délka 900/450 mm</t>
  </si>
  <si>
    <t>kpl</t>
  </si>
  <si>
    <t>1979394669</t>
  </si>
  <si>
    <t>139</t>
  </si>
  <si>
    <t>735191902</t>
  </si>
  <si>
    <t>Vyzkoušení otopných těles litinových po opravě tlakem</t>
  </si>
  <si>
    <t>2065577910</t>
  </si>
  <si>
    <t>140</t>
  </si>
  <si>
    <t>735191904</t>
  </si>
  <si>
    <t>Vyčištění otopných těles litinových proplachem vodou</t>
  </si>
  <si>
    <t>1765361710</t>
  </si>
  <si>
    <t>141</t>
  </si>
  <si>
    <t>735292912</t>
  </si>
  <si>
    <t>Zpětná montáž registru hladkého DN 50 dl do 3 m 2 prameny</t>
  </si>
  <si>
    <t>-54466541</t>
  </si>
  <si>
    <t>142</t>
  </si>
  <si>
    <t>735494811</t>
  </si>
  <si>
    <t>Vypuštění vody z otopných těles</t>
  </si>
  <si>
    <t>676612471</t>
  </si>
  <si>
    <t>740</t>
  </si>
  <si>
    <t>Elektromontáže - zkoušky a revize</t>
  </si>
  <si>
    <t>143</t>
  </si>
  <si>
    <t>740991200</t>
  </si>
  <si>
    <t>Celková prohlídka elektrického rozvodu +revize</t>
  </si>
  <si>
    <t>-75343199</t>
  </si>
  <si>
    <t>144</t>
  </si>
  <si>
    <t>740991302</t>
  </si>
  <si>
    <t xml:space="preserve">Celková úprava napojovacích míst pro  zařízení, s přivedením do nových pozic, s ochranou, kompletačními prvky, prověřením funkčnosti, zprovoznění</t>
  </si>
  <si>
    <t>444992663</t>
  </si>
  <si>
    <t>145</t>
  </si>
  <si>
    <t>HZS3131</t>
  </si>
  <si>
    <t>Hodinová zúčtovací sazba elektromontér VN a VVN</t>
  </si>
  <si>
    <t>-1606395759</t>
  </si>
  <si>
    <t>741</t>
  </si>
  <si>
    <t>Elektroinstalace - silnoproud</t>
  </si>
  <si>
    <t>146</t>
  </si>
  <si>
    <t>741310001</t>
  </si>
  <si>
    <t>Montáž spínač nástěnný 1-jednopólový prostředí normální se zapojením vodičů</t>
  </si>
  <si>
    <t>375293069</t>
  </si>
  <si>
    <t>147</t>
  </si>
  <si>
    <t>345390496</t>
  </si>
  <si>
    <t>Spínač klasický do vlhka</t>
  </si>
  <si>
    <t>769383364</t>
  </si>
  <si>
    <t>148</t>
  </si>
  <si>
    <t>741370011.L</t>
  </si>
  <si>
    <t>Příprava pro Montáž svítidlo bytové stropní závěsné 1 zdroj - vč. háku</t>
  </si>
  <si>
    <t>1080117396</t>
  </si>
  <si>
    <t>742</t>
  </si>
  <si>
    <t>Elektromontáže - rozvodný systém</t>
  </si>
  <si>
    <t>149</t>
  </si>
  <si>
    <t>740991205</t>
  </si>
  <si>
    <t>Úprava v hlavním rozvaděči + prod.chránič - na chodbě + montáž</t>
  </si>
  <si>
    <t>-1968055403</t>
  </si>
  <si>
    <t>150</t>
  </si>
  <si>
    <t>357175700</t>
  </si>
  <si>
    <t xml:space="preserve">Rozvaděč bytový -  vč. jištění</t>
  </si>
  <si>
    <t>1471787925</t>
  </si>
  <si>
    <t>743</t>
  </si>
  <si>
    <t>Elektromontáže - hrubá montáž</t>
  </si>
  <si>
    <t>151</t>
  </si>
  <si>
    <t>743111313</t>
  </si>
  <si>
    <t>Montáž trubka plastová tuhá D 16 mm uložená pod omítku</t>
  </si>
  <si>
    <t>39615706</t>
  </si>
  <si>
    <t>152</t>
  </si>
  <si>
    <t>345710210</t>
  </si>
  <si>
    <t>trubka elektroinstalační ohebná kovová Kopex 3316</t>
  </si>
  <si>
    <t>1696120683</t>
  </si>
  <si>
    <t>153</t>
  </si>
  <si>
    <t>743111315</t>
  </si>
  <si>
    <t>Montáž trubka plastová tuhá D 23 mm uložená pod omítku</t>
  </si>
  <si>
    <t>-1073251256</t>
  </si>
  <si>
    <t>154</t>
  </si>
  <si>
    <t>345710220</t>
  </si>
  <si>
    <t>trubka elektroinstalační ohebná kovová Kopex 3323</t>
  </si>
  <si>
    <t>31654228</t>
  </si>
  <si>
    <t>155</t>
  </si>
  <si>
    <t>743411111</t>
  </si>
  <si>
    <t>Montáž krabice zapuštěná plastová kruhová typ KU68/2-1902, KO125</t>
  </si>
  <si>
    <t>-1690716308</t>
  </si>
  <si>
    <t>156</t>
  </si>
  <si>
    <t>345715150</t>
  </si>
  <si>
    <t>krabice přístrojová instalační KP 64/21 do dutých stěn</t>
  </si>
  <si>
    <t>-248490756</t>
  </si>
  <si>
    <t>157</t>
  </si>
  <si>
    <t>743411112</t>
  </si>
  <si>
    <t>Montáž krabice zapuštěná plastová kruhová typ 1904 pro sádrokartonové příčky</t>
  </si>
  <si>
    <t>221560138</t>
  </si>
  <si>
    <t>158</t>
  </si>
  <si>
    <t>743414322</t>
  </si>
  <si>
    <t xml:space="preserve">Montáž rozvodka  čtyřhranná ACIDUR vodič D do 6mm2</t>
  </si>
  <si>
    <t>-1244741063</t>
  </si>
  <si>
    <t>159</t>
  </si>
  <si>
    <t>743611211</t>
  </si>
  <si>
    <t>Montáž vodič uzemňovací Cu pásek D do 50 mm2 na povrchu</t>
  </si>
  <si>
    <t>-134697884</t>
  </si>
  <si>
    <t>160</t>
  </si>
  <si>
    <t>341401130</t>
  </si>
  <si>
    <t>vodič izolovaný s Cu jádrem U necínovaný 2x1 mm</t>
  </si>
  <si>
    <t>838633911</t>
  </si>
  <si>
    <t>161</t>
  </si>
  <si>
    <t>354101020</t>
  </si>
  <si>
    <t>rozvod přípojnicový prachotěsný R51-250/1 250A Al</t>
  </si>
  <si>
    <t>92960572</t>
  </si>
  <si>
    <t>744</t>
  </si>
  <si>
    <t>Elektromontáže - montáž vodičů měděných</t>
  </si>
  <si>
    <t>162</t>
  </si>
  <si>
    <t>744211111</t>
  </si>
  <si>
    <t>Montáž vodič Cu izolovaný sk.1 do 1 kV žíla 0,35 až 6 mm2 do stěny</t>
  </si>
  <si>
    <t>-113155249</t>
  </si>
  <si>
    <t>163</t>
  </si>
  <si>
    <t>341110300</t>
  </si>
  <si>
    <t>kabel silový s Cu jádrem CYKY 3x1,5 mm2</t>
  </si>
  <si>
    <t>-1498067134</t>
  </si>
  <si>
    <t>164</t>
  </si>
  <si>
    <t>341110360</t>
  </si>
  <si>
    <t>kabel silový s Cu jádrem CYKY 3x2,5 mm2</t>
  </si>
  <si>
    <t>-1774335081</t>
  </si>
  <si>
    <t>165</t>
  </si>
  <si>
    <t>341110420</t>
  </si>
  <si>
    <t>kabel silový s Cu jádrem CYKY 3x4 mm2</t>
  </si>
  <si>
    <t>-519935888</t>
  </si>
  <si>
    <t>166</t>
  </si>
  <si>
    <t>341110640</t>
  </si>
  <si>
    <t>kabel silový s Cu jádrem CYKY 4x2,5 mm2</t>
  </si>
  <si>
    <t>-195349016</t>
  </si>
  <si>
    <t>747</t>
  </si>
  <si>
    <t>Elektromontáže - kompletace rozvodů</t>
  </si>
  <si>
    <t>167</t>
  </si>
  <si>
    <t>341116900</t>
  </si>
  <si>
    <t>Propojovací kabel pro ochranné pospojování 1m</t>
  </si>
  <si>
    <t>1748892681</t>
  </si>
  <si>
    <t>168</t>
  </si>
  <si>
    <t>741310032</t>
  </si>
  <si>
    <t xml:space="preserve">Montáž spínač  2-dvoupólový prostředí venkovní/mokré se zapojením vodičů</t>
  </si>
  <si>
    <t>588021250</t>
  </si>
  <si>
    <t>169</t>
  </si>
  <si>
    <t>34535016</t>
  </si>
  <si>
    <t>spínač nástěnný dvojpólový, s čirým průzorem, se signalizační doutnavkou, řazení 2, IP44, šroubové svorky</t>
  </si>
  <si>
    <t>-192166514</t>
  </si>
  <si>
    <t>170</t>
  </si>
  <si>
    <t>741313083</t>
  </si>
  <si>
    <t>Montáž zásuvka chráněná v krabici šroubové připojení 2P+PE dvojí zapojení, prostředí venkovní, mokré se zapojením vodičů</t>
  </si>
  <si>
    <t>-1114120719</t>
  </si>
  <si>
    <t>171</t>
  </si>
  <si>
    <t>ABB.551829692S</t>
  </si>
  <si>
    <t>Zásuvka dvojnásobná, pro průběžnou montáž, IP44 Praktik do vlhka</t>
  </si>
  <si>
    <t>736908120</t>
  </si>
  <si>
    <t>172</t>
  </si>
  <si>
    <t>ABB.551829692O</t>
  </si>
  <si>
    <t>Zásuvka dvojnásobná, pro průběžnou montáž, IPstandart</t>
  </si>
  <si>
    <t>1273619427</t>
  </si>
  <si>
    <t>173</t>
  </si>
  <si>
    <t>341116903</t>
  </si>
  <si>
    <t>Kryt Solo spínače dělený 5519B-A02357815</t>
  </si>
  <si>
    <t>1660875375</t>
  </si>
  <si>
    <t>174</t>
  </si>
  <si>
    <t>3411169034</t>
  </si>
  <si>
    <t>Kryt Solo zásuvky</t>
  </si>
  <si>
    <t>770161124</t>
  </si>
  <si>
    <t>175</t>
  </si>
  <si>
    <t>341116906</t>
  </si>
  <si>
    <t>Rámeček Solo carat, jednonásobný 1754-0-4250</t>
  </si>
  <si>
    <t>920233746</t>
  </si>
  <si>
    <t>176</t>
  </si>
  <si>
    <t>341116907</t>
  </si>
  <si>
    <t>Rámeček Solo carat, dvojnásobný 1754</t>
  </si>
  <si>
    <t>-1768440089</t>
  </si>
  <si>
    <t>177</t>
  </si>
  <si>
    <t>358892220</t>
  </si>
  <si>
    <t xml:space="preserve">chránič proudový </t>
  </si>
  <si>
    <t>1983192330</t>
  </si>
  <si>
    <t>178</t>
  </si>
  <si>
    <t>747231140</t>
  </si>
  <si>
    <t>Montáž jistič jednopólový nn do 25 A s krytem a signálním kontaktem</t>
  </si>
  <si>
    <t>1845071860</t>
  </si>
  <si>
    <t>179</t>
  </si>
  <si>
    <t>358222370</t>
  </si>
  <si>
    <t>jistič dle potřeby dle nově instalovaných</t>
  </si>
  <si>
    <t>2028814949</t>
  </si>
  <si>
    <t>748</t>
  </si>
  <si>
    <t>Elektromontáže - osvětlovací zařízení a svítidla</t>
  </si>
  <si>
    <t>180</t>
  </si>
  <si>
    <t>741371828</t>
  </si>
  <si>
    <t xml:space="preserve">Demontáž svítidel  do 1100 mm bez zachování funkčnosti</t>
  </si>
  <si>
    <t>-879181615</t>
  </si>
  <si>
    <t>181</t>
  </si>
  <si>
    <t>741372022</t>
  </si>
  <si>
    <t>Montáž svítidlo LED interiérové přisazené nástěnné hranaté nebo kruhové přes 0,09 do 0,36 m2 se zapojením vodičů</t>
  </si>
  <si>
    <t>1149239218</t>
  </si>
  <si>
    <t>182</t>
  </si>
  <si>
    <t>34848112</t>
  </si>
  <si>
    <t>svítidlo nástěnné LED</t>
  </si>
  <si>
    <t>-967899888</t>
  </si>
  <si>
    <t>183</t>
  </si>
  <si>
    <t>741372112</t>
  </si>
  <si>
    <t>Montáž svítidlo LED stropní do vlhka do 0,36 m2</t>
  </si>
  <si>
    <t>-1557704938</t>
  </si>
  <si>
    <t>184</t>
  </si>
  <si>
    <t>34851159</t>
  </si>
  <si>
    <t xml:space="preserve">LED svítidlo. Spotřeba 45W. barva světla 4000K - neutrální bílá. Vhodný jako  přisazené svítidlo  </t>
  </si>
  <si>
    <t>-1018790759</t>
  </si>
  <si>
    <t>185</t>
  </si>
  <si>
    <t>748111141</t>
  </si>
  <si>
    <t>Montáž svítidlo ž nad zrcadlo, kuchiňskou linku</t>
  </si>
  <si>
    <t>721358568</t>
  </si>
  <si>
    <t>186</t>
  </si>
  <si>
    <t>35000002</t>
  </si>
  <si>
    <t xml:space="preserve">svítidlo LED nad zrcadlo, do kuch. linky </t>
  </si>
  <si>
    <t>-739052229</t>
  </si>
  <si>
    <t>751</t>
  </si>
  <si>
    <t>Vzduchotechnika</t>
  </si>
  <si>
    <t>187</t>
  </si>
  <si>
    <t>1.C.2</t>
  </si>
  <si>
    <t>Stěnová mřížka vč upínacího rámečku, montáž pomocí pružin rozteč lamel Rozměr: 200x200mm</t>
  </si>
  <si>
    <t>ks</t>
  </si>
  <si>
    <t>1692917466</t>
  </si>
  <si>
    <t>188</t>
  </si>
  <si>
    <t>1.E.6</t>
  </si>
  <si>
    <t>VZT hadice v úpravě tlumící a izolující hluk tepelnou izolaci tvoří minerální rohož tl 25mm, vnější vrstvu tvoří hliníková laminátová fólie Rozměr: Ø 125mm</t>
  </si>
  <si>
    <t>-299058835</t>
  </si>
  <si>
    <t>189</t>
  </si>
  <si>
    <t>751111011</t>
  </si>
  <si>
    <t>Montáž ventilátoru axiálního nízkotlakého nástěnného základního D do 100 mm</t>
  </si>
  <si>
    <t>585796187</t>
  </si>
  <si>
    <t>190</t>
  </si>
  <si>
    <t>42914110</t>
  </si>
  <si>
    <t>ventilátor axiální stěnový skříň z plastu IP44 17W D 100mm</t>
  </si>
  <si>
    <t>-1495513110</t>
  </si>
  <si>
    <t>191</t>
  </si>
  <si>
    <t>751111841</t>
  </si>
  <si>
    <t>Demontáž ventilátoru axiálního středotlakého kruhové potrubí D do 200 mm</t>
  </si>
  <si>
    <t>24538026</t>
  </si>
  <si>
    <t>192</t>
  </si>
  <si>
    <t>751398023</t>
  </si>
  <si>
    <t>Montáž větrací mřížky stěnové přes 0,100 do 0,150 m2</t>
  </si>
  <si>
    <t>1073406553</t>
  </si>
  <si>
    <t>193</t>
  </si>
  <si>
    <t>42972307</t>
  </si>
  <si>
    <t>mřížka stěnová otevřená jednořadá kovová úhel lamel 0° 400x300mm</t>
  </si>
  <si>
    <t>54927722</t>
  </si>
  <si>
    <t>194</t>
  </si>
  <si>
    <t>751511815</t>
  </si>
  <si>
    <t>Demontáž potrubí plechového skupiny I kruhového s přírubou nebo bez příruby tloušťky plechu 0,6 mm D do 200 mm</t>
  </si>
  <si>
    <t>1907507241</t>
  </si>
  <si>
    <t>195</t>
  </si>
  <si>
    <t>998751211</t>
  </si>
  <si>
    <t>Přesun hmot procentní pro vzduchotechniku s omezením mechanizace v objektech v do 12 m</t>
  </si>
  <si>
    <t>-990718697</t>
  </si>
  <si>
    <t>763</t>
  </si>
  <si>
    <t>Konstrukce suché výstavby</t>
  </si>
  <si>
    <t>196</t>
  </si>
  <si>
    <t>763131411.KNF</t>
  </si>
  <si>
    <t>SDK podhled D112 desky 1x WHITE (A) 12,5 bez izolace dvouvrstvá spodní kce profil CD+UD</t>
  </si>
  <si>
    <t>-1478201048</t>
  </si>
  <si>
    <t>koupelna</t>
  </si>
  <si>
    <t>2,8*1,69</t>
  </si>
  <si>
    <t>197</t>
  </si>
  <si>
    <t>763131613</t>
  </si>
  <si>
    <t>Montáž zavěšené jednovrstvé nosné konstrukce z profilů CD, UD SDK podhled</t>
  </si>
  <si>
    <t>1128410826</t>
  </si>
  <si>
    <t>198</t>
  </si>
  <si>
    <t>763172323</t>
  </si>
  <si>
    <t>Montáž dvířek revizních jednoplášťových SDK kcí vel. 400x400 mm pro příčky a předsazené stěny</t>
  </si>
  <si>
    <t>-2126108760</t>
  </si>
  <si>
    <t>199</t>
  </si>
  <si>
    <t>59030756</t>
  </si>
  <si>
    <t>dvířka revizní jednokřídlá dvouplášťová s automatickým zámkem 400x400mm</t>
  </si>
  <si>
    <t>222894537</t>
  </si>
  <si>
    <t>200</t>
  </si>
  <si>
    <t>998763412</t>
  </si>
  <si>
    <t>Přesun hmot procentní pro konstrukce montované z desek s omezením mechanizace v objektech v přes 6 do 12 m</t>
  </si>
  <si>
    <t>-1331522973</t>
  </si>
  <si>
    <t>766</t>
  </si>
  <si>
    <t>Konstrukce truhlářské</t>
  </si>
  <si>
    <t>201</t>
  </si>
  <si>
    <t>766623913.LM</t>
  </si>
  <si>
    <t xml:space="preserve">Oprava okena balkonových rveří  otevíravých - kompletní repase vč. nátěrů a zprovoznění</t>
  </si>
  <si>
    <t>-75607735</t>
  </si>
  <si>
    <t>202</t>
  </si>
  <si>
    <t>61110012.lm</t>
  </si>
  <si>
    <t>Materiál pro repasi oken - okno dřevěné otevíravé/sklopné dvojsklo přes plochu 1m2 v 1,5-2,5m</t>
  </si>
  <si>
    <t>1892951619</t>
  </si>
  <si>
    <t>brusný papír, sanační materiál, tmel, doplnění kování, těsnění, reapasované části, lak a pod.</t>
  </si>
  <si>
    <t>7,8</t>
  </si>
  <si>
    <t>203</t>
  </si>
  <si>
    <t>766660001</t>
  </si>
  <si>
    <t>Montáž dveřních křídel otvíravých jednokřídlových š do 0,8 m do ocelové zárubně</t>
  </si>
  <si>
    <t>-52313508</t>
  </si>
  <si>
    <t>204</t>
  </si>
  <si>
    <t>766660012</t>
  </si>
  <si>
    <t>Montáž dveřních křídel otvíravých dvoukřídlových š přes 1,45 m do ocelové zárubně</t>
  </si>
  <si>
    <t>1771750544</t>
  </si>
  <si>
    <t>205</t>
  </si>
  <si>
    <t>SLD.0011253.LM</t>
  </si>
  <si>
    <t>dveře vnitřní , lakovaná MDF,plno prosklené , 2křídlové 145 x 197 cm</t>
  </si>
  <si>
    <t>-1697375490</t>
  </si>
  <si>
    <t>206</t>
  </si>
  <si>
    <t>766660411</t>
  </si>
  <si>
    <t>Montáž vchodových dveří včetně rámu jednokřídlových bez nadsvětlíku do zdiva</t>
  </si>
  <si>
    <t>-357289115</t>
  </si>
  <si>
    <t>207</t>
  </si>
  <si>
    <t>61173216</t>
  </si>
  <si>
    <t>dveře jednokřídlé dřevotřískové povrch laminátový 600-900x1970mm protipožární EI30 kouřotěsné Sa/S200</t>
  </si>
  <si>
    <t>-1983687629</t>
  </si>
  <si>
    <t>208</t>
  </si>
  <si>
    <t>766660812</t>
  </si>
  <si>
    <t xml:space="preserve">Demontáž dveřních  dřevěných nebo plastových zárubní plochy přes 2 m2</t>
  </si>
  <si>
    <t>-1577582076</t>
  </si>
  <si>
    <t>(0,6+0,8*2+1,45+0,9)*2</t>
  </si>
  <si>
    <t>209</t>
  </si>
  <si>
    <t>766695213</t>
  </si>
  <si>
    <t>Montáž truhlářských prahů dveří 1křídlových šířky přes 10 cm</t>
  </si>
  <si>
    <t>715784828</t>
  </si>
  <si>
    <t>210</t>
  </si>
  <si>
    <t>611871760</t>
  </si>
  <si>
    <t xml:space="preserve">prah dveřní dřevěný dubový tl 2 cm dl.150 cm š 40 cm  - dodávka</t>
  </si>
  <si>
    <t>1747296947</t>
  </si>
  <si>
    <t>211</t>
  </si>
  <si>
    <t>61100011</t>
  </si>
  <si>
    <t xml:space="preserve">Dveře otvíravé L,P dveře plné, s cylindr.kováním bezp.otevřením - 700 - do vlhka vč.kování - bílé </t>
  </si>
  <si>
    <t>-2108935791</t>
  </si>
  <si>
    <t>212</t>
  </si>
  <si>
    <t>55331438</t>
  </si>
  <si>
    <t>zárubeň jednokřídlá ocelová pro dodatečnou montáž tl stěny 110-150mm rozměru -70</t>
  </si>
  <si>
    <t>1943471198</t>
  </si>
  <si>
    <t>213</t>
  </si>
  <si>
    <t>54914130</t>
  </si>
  <si>
    <t>dveřní kování bezpečnostní RC2 klika/madlo lakovaný nerez</t>
  </si>
  <si>
    <t>-1971404373</t>
  </si>
  <si>
    <t>214</t>
  </si>
  <si>
    <t>54914140</t>
  </si>
  <si>
    <t>dveřní kování štítové klika/klika lakovaný nerez WC</t>
  </si>
  <si>
    <t>624273795</t>
  </si>
  <si>
    <t>215</t>
  </si>
  <si>
    <t>54964218</t>
  </si>
  <si>
    <t>vložka cylindrická stavební 40+60</t>
  </si>
  <si>
    <t>-1559980351</t>
  </si>
  <si>
    <t>216</t>
  </si>
  <si>
    <t>54964115</t>
  </si>
  <si>
    <t>vložka cylindrická bezpečnostní 30+40</t>
  </si>
  <si>
    <t>-2037770793</t>
  </si>
  <si>
    <t>217</t>
  </si>
  <si>
    <t>61162074</t>
  </si>
  <si>
    <t>dveře jednokřídlé voštinové povrch laminátový plné 800x1970-2100mm</t>
  </si>
  <si>
    <t>1944827741</t>
  </si>
  <si>
    <t>218</t>
  </si>
  <si>
    <t>766821111</t>
  </si>
  <si>
    <t>Montáž korpusu vestavěné skříně policové jednokřídlové</t>
  </si>
  <si>
    <t>1669977443</t>
  </si>
  <si>
    <t>219</t>
  </si>
  <si>
    <t>611987002</t>
  </si>
  <si>
    <t>Spižní skříň vestavěná</t>
  </si>
  <si>
    <t>-1248933404</t>
  </si>
  <si>
    <t>220</t>
  </si>
  <si>
    <t>998766212</t>
  </si>
  <si>
    <t>Přesun hmot procentní pro kce truhlářské s omezením mechanizace v objektech v přes 6 do 12 m</t>
  </si>
  <si>
    <t>192656137</t>
  </si>
  <si>
    <t>767</t>
  </si>
  <si>
    <t>Konstrukce zámečnické</t>
  </si>
  <si>
    <t>221</t>
  </si>
  <si>
    <t>767996801</t>
  </si>
  <si>
    <t>Demontáž atypických zámečnických konstrukcí rozebráním hm jednotlivých dílů do 50 kg</t>
  </si>
  <si>
    <t>909714778</t>
  </si>
  <si>
    <t>222</t>
  </si>
  <si>
    <t>998767212</t>
  </si>
  <si>
    <t>Přesun hmot procentní pro zámečnické konstrukce s omezením mechanizace v objektech v přes 6 do 12 m</t>
  </si>
  <si>
    <t>-1888335819</t>
  </si>
  <si>
    <t>771</t>
  </si>
  <si>
    <t>Podlahy z dlaždic</t>
  </si>
  <si>
    <t>223</t>
  </si>
  <si>
    <t>771571810</t>
  </si>
  <si>
    <t>Demontáž podlah z dlaždic keramických kladených do malty</t>
  </si>
  <si>
    <t>411810215</t>
  </si>
  <si>
    <t>5,73</t>
  </si>
  <si>
    <t>chodba</t>
  </si>
  <si>
    <t>1,7*1,5</t>
  </si>
  <si>
    <t>Součet</t>
  </si>
  <si>
    <t>224</t>
  </si>
  <si>
    <t>771575113</t>
  </si>
  <si>
    <t>Montáž podlah keramických režných hladkých lepených disperzním lepidlem do 12 ks/m2</t>
  </si>
  <si>
    <t>767744211</t>
  </si>
  <si>
    <t>225</t>
  </si>
  <si>
    <t>771579192</t>
  </si>
  <si>
    <t>Příplatek k montáž podlah keramických za omezený prostor</t>
  </si>
  <si>
    <t>1318144672</t>
  </si>
  <si>
    <t>226</t>
  </si>
  <si>
    <t>597610010</t>
  </si>
  <si>
    <t>dlažba - protiskl R10 - dle výběru investora CÚ: 59761011</t>
  </si>
  <si>
    <t>2058880111</t>
  </si>
  <si>
    <t>227</t>
  </si>
  <si>
    <t>771579196</t>
  </si>
  <si>
    <t>Příplatek k montáž podlah keramických za spárování silikonem a akrylování</t>
  </si>
  <si>
    <t>1974433204</t>
  </si>
  <si>
    <t>228</t>
  </si>
  <si>
    <t>771990112</t>
  </si>
  <si>
    <t>Vyrovnání podkladu samonivelační stěrkou tl 4 mm pevnosti 30 Mpa</t>
  </si>
  <si>
    <t>218641536</t>
  </si>
  <si>
    <t>229</t>
  </si>
  <si>
    <t>998771211</t>
  </si>
  <si>
    <t>Přesun hmot procentní pro podlahy z dlaždic s omezením mechanizace v objektech v do 6 m</t>
  </si>
  <si>
    <t>-1231002888</t>
  </si>
  <si>
    <t>775</t>
  </si>
  <si>
    <t>Podlahy skládané</t>
  </si>
  <si>
    <t>230</t>
  </si>
  <si>
    <t>775411820</t>
  </si>
  <si>
    <t>Demontáž soklíků nebo lišt dřevěných připevňovaných vruty do suti</t>
  </si>
  <si>
    <t>-946285231</t>
  </si>
  <si>
    <t>231</t>
  </si>
  <si>
    <t>775510951</t>
  </si>
  <si>
    <t>Doplnění podlah vlysových, tl do 22 mm pl do 0,25 m2</t>
  </si>
  <si>
    <t>1661005795</t>
  </si>
  <si>
    <t>232</t>
  </si>
  <si>
    <t>61192142</t>
  </si>
  <si>
    <t>vlysy parketové š 50mm do dl 300mm I třída buk</t>
  </si>
  <si>
    <t>1015435388</t>
  </si>
  <si>
    <t>2*1,1 'Přepočtené koeficientem množství</t>
  </si>
  <si>
    <t>233</t>
  </si>
  <si>
    <t>775521801</t>
  </si>
  <si>
    <t>Demontáž parketových tabulí s lištami lepenými k dalšímu použití</t>
  </si>
  <si>
    <t>-1370318589</t>
  </si>
  <si>
    <t>kuchyn</t>
  </si>
  <si>
    <t>4,7*3,3</t>
  </si>
  <si>
    <t>234</t>
  </si>
  <si>
    <t>775591901</t>
  </si>
  <si>
    <t>Oprava podlah dřevěných - tmelení dílčích defektů vlysových, parketových podlah</t>
  </si>
  <si>
    <t>-239813389</t>
  </si>
  <si>
    <t>235</t>
  </si>
  <si>
    <t>775591912</t>
  </si>
  <si>
    <t>Oprava podlah dřevěných - broušení střední</t>
  </si>
  <si>
    <t>357758280</t>
  </si>
  <si>
    <t>4,1*3,2+4,1*3,42</t>
  </si>
  <si>
    <t>236</t>
  </si>
  <si>
    <t>775591913</t>
  </si>
  <si>
    <t>Oprava podlah dřevěných - broušení jemné</t>
  </si>
  <si>
    <t>-471676502</t>
  </si>
  <si>
    <t>237</t>
  </si>
  <si>
    <t>775591920</t>
  </si>
  <si>
    <t>Oprava podlah dřevěných - vysátí povrchu</t>
  </si>
  <si>
    <t>1974268143</t>
  </si>
  <si>
    <t>238</t>
  </si>
  <si>
    <t>775591921</t>
  </si>
  <si>
    <t>Oprava podlah dřevěných - základní lak</t>
  </si>
  <si>
    <t>202865023</t>
  </si>
  <si>
    <t>239</t>
  </si>
  <si>
    <t>775591922</t>
  </si>
  <si>
    <t>Oprava podlah dřevěných - vrchní lak pro běžnou zátěž</t>
  </si>
  <si>
    <t>1650572936</t>
  </si>
  <si>
    <t>240</t>
  </si>
  <si>
    <t>775591926</t>
  </si>
  <si>
    <t>Oprava podlah dřevěných - mezibroušení mezi vrstvami laku</t>
  </si>
  <si>
    <t>-665673436</t>
  </si>
  <si>
    <t>241</t>
  </si>
  <si>
    <t>775591931</t>
  </si>
  <si>
    <t>Oprava podlah dřevěných - nátěr olejem a voskování</t>
  </si>
  <si>
    <t>-730108648</t>
  </si>
  <si>
    <t>242</t>
  </si>
  <si>
    <t>998775211</t>
  </si>
  <si>
    <t>Přesun hmot procentní pro podlahy skládané s omezením mechanizace v objektech v do 6 m</t>
  </si>
  <si>
    <t>481171744</t>
  </si>
  <si>
    <t>776</t>
  </si>
  <si>
    <t>Podlahy povlakové</t>
  </si>
  <si>
    <t>243</t>
  </si>
  <si>
    <t>776111111</t>
  </si>
  <si>
    <t>Broušení anhydritového podkladu povlakových podlah</t>
  </si>
  <si>
    <t>-208736708</t>
  </si>
  <si>
    <t>244</t>
  </si>
  <si>
    <t>776111115</t>
  </si>
  <si>
    <t>Broušení podkladu povlakových podlah před litím stěrky</t>
  </si>
  <si>
    <t>-634488616</t>
  </si>
  <si>
    <t>245</t>
  </si>
  <si>
    <t>776121321</t>
  </si>
  <si>
    <t>Neředěná penetrace savého podkladu povlakových podlah</t>
  </si>
  <si>
    <t>1704567567</t>
  </si>
  <si>
    <t>246</t>
  </si>
  <si>
    <t>776141125</t>
  </si>
  <si>
    <t>Stěrka podlahová nivelační pro vyrovnání podkladu povlakových podlah pevnosti 30 MPa tl přes 10 do 12 mm</t>
  </si>
  <si>
    <t>2057561640</t>
  </si>
  <si>
    <t>247</t>
  </si>
  <si>
    <t>776201812</t>
  </si>
  <si>
    <t>Demontáž lepených povlakových podlah s podložkou ručně</t>
  </si>
  <si>
    <t>1960604433</t>
  </si>
  <si>
    <t>248</t>
  </si>
  <si>
    <t>776201911</t>
  </si>
  <si>
    <t>Oprava podlah výměnou podlahového povlaku pl přes 0,25 do 0,50 m2</t>
  </si>
  <si>
    <t>-1664923475</t>
  </si>
  <si>
    <t>249</t>
  </si>
  <si>
    <t>776221121</t>
  </si>
  <si>
    <t>Lepení elektrostaticky vodivých pásů z PVC</t>
  </si>
  <si>
    <t>-1176418959</t>
  </si>
  <si>
    <t>250</t>
  </si>
  <si>
    <t>GEF.GERT</t>
  </si>
  <si>
    <t>podlaha PVC heterogenní s textilní podložkou tl 2,9mm, nášlapná vrstva 0,35mm, Texline</t>
  </si>
  <si>
    <t>1116900984</t>
  </si>
  <si>
    <t>15,51*1,25 'Přepočtené koeficientem množství</t>
  </si>
  <si>
    <t>251</t>
  </si>
  <si>
    <t>776223111</t>
  </si>
  <si>
    <t>Spoj povlakových podlahovin z PVC svařováním za tepla</t>
  </si>
  <si>
    <t>2063804252</t>
  </si>
  <si>
    <t>252</t>
  </si>
  <si>
    <t>776410811</t>
  </si>
  <si>
    <t>Odstranění soklíků a lišt pryžových nebo plastových</t>
  </si>
  <si>
    <t>-397927227</t>
  </si>
  <si>
    <t>253</t>
  </si>
  <si>
    <t>776411111</t>
  </si>
  <si>
    <t>Montáž obvodových soklíků výšky do 80 mm</t>
  </si>
  <si>
    <t>-784922676</t>
  </si>
  <si>
    <t>254</t>
  </si>
  <si>
    <t>28411007</t>
  </si>
  <si>
    <t>lišta soklová PVC 15x50mm</t>
  </si>
  <si>
    <t>394945558</t>
  </si>
  <si>
    <t>25*1,02 'Přepočtené koeficientem množství</t>
  </si>
  <si>
    <t>255</t>
  </si>
  <si>
    <t>776991821</t>
  </si>
  <si>
    <t>Odstranění lepidla ručně z podlah</t>
  </si>
  <si>
    <t>1821249579</t>
  </si>
  <si>
    <t>256</t>
  </si>
  <si>
    <t>998776211</t>
  </si>
  <si>
    <t>Přesun hmot procentní pro podlahy povlakové s omezením mechanizace v objektech v do 6 m</t>
  </si>
  <si>
    <t>1236094172</t>
  </si>
  <si>
    <t>781</t>
  </si>
  <si>
    <t>Dokončovací práce - obklady</t>
  </si>
  <si>
    <t>257</t>
  </si>
  <si>
    <t>781411111</t>
  </si>
  <si>
    <t>Montáž obkladů vnitřních stěn z obkladaček pórovinových pravoúhlých do malty do 22 ks/m2 - do 2,2M</t>
  </si>
  <si>
    <t>-1943804809</t>
  </si>
  <si>
    <t>kuchyně</t>
  </si>
  <si>
    <t>2,5*1,2</t>
  </si>
  <si>
    <t>2,4*(2,8*2+1,65*2+1,2*0,3)</t>
  </si>
  <si>
    <t>258</t>
  </si>
  <si>
    <t>283421000</t>
  </si>
  <si>
    <t>lišty pro obklady délka 2,5 m barva anikoro profil číslo 6</t>
  </si>
  <si>
    <t>-713442873</t>
  </si>
  <si>
    <t>259</t>
  </si>
  <si>
    <t>597610040</t>
  </si>
  <si>
    <t xml:space="preserve">obkládačky keramické  - koupelny vč. listel - dle výběru investora CÚ: 59761001</t>
  </si>
  <si>
    <t>2043355024</t>
  </si>
  <si>
    <t>260</t>
  </si>
  <si>
    <t>781411810</t>
  </si>
  <si>
    <t>Demontáž obkladů z obkladaček pórovinových kladených do malty</t>
  </si>
  <si>
    <t>1500483065</t>
  </si>
  <si>
    <t>261</t>
  </si>
  <si>
    <t>781419192</t>
  </si>
  <si>
    <t>Příplatek k montáži obkladů vnitřních stěn pórovinových za omezený prostor</t>
  </si>
  <si>
    <t>323141928</t>
  </si>
  <si>
    <t>262</t>
  </si>
  <si>
    <t>781419194</t>
  </si>
  <si>
    <t>Příplatek k montáži obkladů vnitřních stěn pórovinových za nerovný povrch</t>
  </si>
  <si>
    <t>1386203248</t>
  </si>
  <si>
    <t>263</t>
  </si>
  <si>
    <t>998781211</t>
  </si>
  <si>
    <t>Přesun hmot procentní pro obklady keramické s omezením mechanizace v objektech v do 6 m</t>
  </si>
  <si>
    <t>-1392436078</t>
  </si>
  <si>
    <t>783</t>
  </si>
  <si>
    <t>Dokončovací práce - nátěry</t>
  </si>
  <si>
    <t>264</t>
  </si>
  <si>
    <t>783121116</t>
  </si>
  <si>
    <t>Nátěry syntetické OK těžkých "A" barva dražší lesklý povrch 2x antikorozní, 1x základní, 3x email</t>
  </si>
  <si>
    <t>286428864</t>
  </si>
  <si>
    <t>zárubní</t>
  </si>
  <si>
    <t>265</t>
  </si>
  <si>
    <t>783201821</t>
  </si>
  <si>
    <t xml:space="preserve">Odstranění nátěrů </t>
  </si>
  <si>
    <t>961301760</t>
  </si>
  <si>
    <t>266</t>
  </si>
  <si>
    <t>783301313</t>
  </si>
  <si>
    <t>Odmaštění zámečnických konstrukcí ředidlovým odmašťovačem</t>
  </si>
  <si>
    <t>-339432956</t>
  </si>
  <si>
    <t>267</t>
  </si>
  <si>
    <t>783342101</t>
  </si>
  <si>
    <t>Tmelení včetně přebroušení zámečnických konstrukcí polyuretanovým tmelem</t>
  </si>
  <si>
    <t>1823468555</t>
  </si>
  <si>
    <t>268</t>
  </si>
  <si>
    <t>783344201</t>
  </si>
  <si>
    <t>Základní antikorozní jednonásobný polyuretanový nátěr zámečnických konstrukcí</t>
  </si>
  <si>
    <t>-970100061</t>
  </si>
  <si>
    <t>269</t>
  </si>
  <si>
    <t>783601321</t>
  </si>
  <si>
    <t>Odrezivění článkových otopných těles před provedením nátěru</t>
  </si>
  <si>
    <t>1469716646</t>
  </si>
  <si>
    <t>270</t>
  </si>
  <si>
    <t>783601411</t>
  </si>
  <si>
    <t>Ometení deskových otopných těles před provedením nátěru</t>
  </si>
  <si>
    <t>-2026896917</t>
  </si>
  <si>
    <t>271</t>
  </si>
  <si>
    <t>783601421</t>
  </si>
  <si>
    <t>Ometení článkových otopných těles před provedením nátěru</t>
  </si>
  <si>
    <t>-703538455</t>
  </si>
  <si>
    <t>272</t>
  </si>
  <si>
    <t>783601713</t>
  </si>
  <si>
    <t>Odmaštění vodou ředitelným odmašťovačem potrubí DN do 50 mm</t>
  </si>
  <si>
    <t>-1159151067</t>
  </si>
  <si>
    <t>273</t>
  </si>
  <si>
    <t>783614111</t>
  </si>
  <si>
    <t>Základní jednonásobný syntetický nátěr článkových otopných těles</t>
  </si>
  <si>
    <t>943997927</t>
  </si>
  <si>
    <t>274</t>
  </si>
  <si>
    <t>783614551</t>
  </si>
  <si>
    <t>Základní jednonásobný syntetický nátěr potrubí DN do 50 mm</t>
  </si>
  <si>
    <t>1013688774</t>
  </si>
  <si>
    <t>275</t>
  </si>
  <si>
    <t>783617117</t>
  </si>
  <si>
    <t>Krycí dvojnásobný syntetický nátěr článkových otopných těles</t>
  </si>
  <si>
    <t>-737932397</t>
  </si>
  <si>
    <t>276</t>
  </si>
  <si>
    <t>783617611</t>
  </si>
  <si>
    <t>Krycí dvojnásobný syntetický nátěr potrubí DN do 50 mm</t>
  </si>
  <si>
    <t>-452102141</t>
  </si>
  <si>
    <t>277</t>
  </si>
  <si>
    <t>783622141</t>
  </si>
  <si>
    <t>Tmelení litinových otopných těles disperzním tmelem</t>
  </si>
  <si>
    <t>2007342282</t>
  </si>
  <si>
    <t>278</t>
  </si>
  <si>
    <t>783622331</t>
  </si>
  <si>
    <t>Tmelení akrylátovým tmelem potrubí DN do 50 mm</t>
  </si>
  <si>
    <t>-676717439</t>
  </si>
  <si>
    <t>784</t>
  </si>
  <si>
    <t>Dokončovací práce - malby</t>
  </si>
  <si>
    <t>279</t>
  </si>
  <si>
    <t>784121031</t>
  </si>
  <si>
    <t>Mydlení podkladu v místnostech výšky do 3,80 m</t>
  </si>
  <si>
    <t>-178593014</t>
  </si>
  <si>
    <t>280</t>
  </si>
  <si>
    <t>784161001</t>
  </si>
  <si>
    <t>Tmelení spar a rohů šířky do 3 mm akrylátovým tmelem v místnostech výšky do 3,80 m</t>
  </si>
  <si>
    <t>47181667</t>
  </si>
  <si>
    <t>281</t>
  </si>
  <si>
    <t>784161101</t>
  </si>
  <si>
    <t>Bandážování spar a prasklin v místnostech výšky do 3,80 m</t>
  </si>
  <si>
    <t>828506229</t>
  </si>
  <si>
    <t>282</t>
  </si>
  <si>
    <t>784211101</t>
  </si>
  <si>
    <t>Dvojnásobné bílé malby ze směsí za mokra výborně oděruvzdorných v místnostech v do 3,80 m</t>
  </si>
  <si>
    <t>-1310229692</t>
  </si>
  <si>
    <t>283</t>
  </si>
  <si>
    <t>784402801</t>
  </si>
  <si>
    <t>Odstranění maleb oškrabáním v místnostech v do 3,8 m</t>
  </si>
  <si>
    <t>1824329082</t>
  </si>
  <si>
    <t>284</t>
  </si>
  <si>
    <t>784457131</t>
  </si>
  <si>
    <t>Malby ze směsí vyhlazení tmelem jednonásobné v místnostech v do 3,8 m</t>
  </si>
  <si>
    <t>1865707575</t>
  </si>
  <si>
    <t>285</t>
  </si>
  <si>
    <t>784496500</t>
  </si>
  <si>
    <t>Napuštění disperzí Sokrat 2802</t>
  </si>
  <si>
    <t>410926110</t>
  </si>
  <si>
    <t>VRN</t>
  </si>
  <si>
    <t>Vedlejší rozpočtové náklady</t>
  </si>
  <si>
    <t>VRN1</t>
  </si>
  <si>
    <t>Průzkumné, geodetické a projektové práce</t>
  </si>
  <si>
    <t>286</t>
  </si>
  <si>
    <t>011503000</t>
  </si>
  <si>
    <t>Stavební průzkum</t>
  </si>
  <si>
    <t>1024</t>
  </si>
  <si>
    <t>326468693</t>
  </si>
  <si>
    <t>287</t>
  </si>
  <si>
    <t>013254000</t>
  </si>
  <si>
    <t>Dokumentace skutečného provedení stavby vč. fotodokumentace průběhu stavby</t>
  </si>
  <si>
    <t>83324819</t>
  </si>
  <si>
    <t>VRN2</t>
  </si>
  <si>
    <t>Příprava staveniště</t>
  </si>
  <si>
    <t>288</t>
  </si>
  <si>
    <t>020001000</t>
  </si>
  <si>
    <t>-961627982</t>
  </si>
  <si>
    <t>VRN3</t>
  </si>
  <si>
    <t>Zařízení staveniště</t>
  </si>
  <si>
    <t>289</t>
  </si>
  <si>
    <t>030001000</t>
  </si>
  <si>
    <t>1420394846</t>
  </si>
  <si>
    <t>VRN7</t>
  </si>
  <si>
    <t>Provozní vlivy</t>
  </si>
  <si>
    <t>290</t>
  </si>
  <si>
    <t>070001000</t>
  </si>
  <si>
    <t>-2044164731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</si>
</sst>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7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800080"/>
      <name val="Arial CE"/>
    </font>
    <font>
      <sz val="8"/>
      <color rgb="FFFF0000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6" fillId="0" borderId="0" applyNumberFormat="0" applyFill="0" applyBorder="0" applyAlignment="0" applyProtection="0"/>
  </cellStyleXfs>
  <cellXfs count="221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16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7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4" fontId="17" fillId="0" borderId="5" xfId="0" applyNumberFormat="1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18" fillId="0" borderId="0" xfId="0" applyNumberFormat="1" applyFont="1" applyAlignment="1">
      <alignment vertical="center"/>
    </xf>
    <xf numFmtId="0" fontId="18" fillId="0" borderId="0" xfId="0" applyFont="1" applyAlignment="1">
      <alignment horizontal="lef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left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0" fillId="0" borderId="3" xfId="0" applyBorder="1" applyAlignment="1">
      <alignment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17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2" fillId="5" borderId="6" xfId="0" applyFont="1" applyFill="1" applyBorder="1" applyAlignment="1">
      <alignment horizontal="center" vertical="center"/>
    </xf>
    <xf numFmtId="0" fontId="22" fillId="5" borderId="7" xfId="0" applyFont="1" applyFill="1" applyBorder="1" applyAlignment="1">
      <alignment horizontal="left" vertical="center"/>
    </xf>
    <xf numFmtId="0" fontId="0" fillId="5" borderId="7" xfId="0" applyFont="1" applyFill="1" applyBorder="1" applyAlignment="1">
      <alignment vertical="center"/>
    </xf>
    <xf numFmtId="0" fontId="22" fillId="5" borderId="7" xfId="0" applyFont="1" applyFill="1" applyBorder="1" applyAlignment="1">
      <alignment horizontal="center" vertical="center"/>
    </xf>
    <xf numFmtId="0" fontId="22" fillId="5" borderId="7" xfId="0" applyFont="1" applyFill="1" applyBorder="1" applyAlignment="1">
      <alignment horizontal="right" vertical="center"/>
    </xf>
    <xf numFmtId="0" fontId="22" fillId="5" borderId="8" xfId="0" applyFont="1" applyFill="1" applyBorder="1" applyAlignment="1">
      <alignment horizontal="left" vertical="center"/>
    </xf>
    <xf numFmtId="0" fontId="22" fillId="5" borderId="0" xfId="0" applyFont="1" applyFill="1" applyAlignment="1">
      <alignment horizontal="center" vertical="center"/>
    </xf>
    <xf numFmtId="0" fontId="23" fillId="0" borderId="16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4" fontId="24" fillId="0" borderId="0" xfId="0" applyNumberFormat="1" applyFont="1" applyAlignment="1">
      <alignment horizontal="right" vertical="center"/>
    </xf>
    <xf numFmtId="4" fontId="24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0" fillId="0" borderId="14" xfId="0" applyNumberFormat="1" applyFont="1" applyBorder="1" applyAlignment="1">
      <alignment vertical="center"/>
    </xf>
    <xf numFmtId="4" fontId="20" fillId="0" borderId="0" xfId="0" applyNumberFormat="1" applyFont="1" applyBorder="1" applyAlignment="1">
      <alignment vertical="center"/>
    </xf>
    <xf numFmtId="166" fontId="20" fillId="0" borderId="0" xfId="0" applyNumberFormat="1" applyFont="1" applyBorder="1" applyAlignment="1">
      <alignment vertical="center"/>
    </xf>
    <xf numFmtId="4" fontId="20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6" fillId="0" borderId="0" xfId="0" applyFont="1" applyAlignment="1">
      <alignment vertical="center"/>
    </xf>
    <xf numFmtId="0" fontId="26" fillId="0" borderId="0" xfId="0" applyFont="1" applyAlignment="1">
      <alignment horizontal="left" vertical="center" wrapText="1"/>
    </xf>
    <xf numFmtId="0" fontId="27" fillId="0" borderId="0" xfId="0" applyFont="1" applyAlignment="1">
      <alignment vertical="center"/>
    </xf>
    <xf numFmtId="4" fontId="27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4" fontId="28" fillId="0" borderId="19" xfId="0" applyNumberFormat="1" applyFont="1" applyBorder="1" applyAlignment="1">
      <alignment vertical="center"/>
    </xf>
    <xf numFmtId="4" fontId="28" fillId="0" borderId="20" xfId="0" applyNumberFormat="1" applyFont="1" applyBorder="1" applyAlignment="1">
      <alignment vertical="center"/>
    </xf>
    <xf numFmtId="166" fontId="28" fillId="0" borderId="20" xfId="0" applyNumberFormat="1" applyFont="1" applyBorder="1" applyAlignment="1">
      <alignment vertical="center"/>
    </xf>
    <xf numFmtId="4" fontId="28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7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ont="1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2" fillId="5" borderId="0" xfId="0" applyFont="1" applyFill="1" applyAlignment="1">
      <alignment horizontal="left" vertical="center"/>
    </xf>
    <xf numFmtId="0" fontId="22" fillId="5" borderId="0" xfId="0" applyFont="1" applyFill="1" applyAlignment="1">
      <alignment horizontal="right" vertical="center"/>
    </xf>
    <xf numFmtId="0" fontId="30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22" fillId="5" borderId="16" xfId="0" applyFont="1" applyFill="1" applyBorder="1" applyAlignment="1">
      <alignment horizontal="center" vertical="center" wrapText="1"/>
    </xf>
    <xf numFmtId="0" fontId="22" fillId="5" borderId="17" xfId="0" applyFont="1" applyFill="1" applyBorder="1" applyAlignment="1">
      <alignment horizontal="center" vertical="center" wrapText="1"/>
    </xf>
    <xf numFmtId="0" fontId="22" fillId="5" borderId="18" xfId="0" applyFont="1" applyFill="1" applyBorder="1" applyAlignment="1">
      <alignment horizontal="center" vertical="center" wrapText="1"/>
    </xf>
    <xf numFmtId="0" fontId="22" fillId="5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4" fillId="0" borderId="0" xfId="0" applyNumberFormat="1" applyFont="1" applyAlignment="1"/>
    <xf numFmtId="166" fontId="31" fillId="0" borderId="12" xfId="0" applyNumberFormat="1" applyFont="1" applyBorder="1" applyAlignment="1"/>
    <xf numFmtId="166" fontId="31" fillId="0" borderId="13" xfId="0" applyNumberFormat="1" applyFont="1" applyBorder="1" applyAlignment="1"/>
    <xf numFmtId="4" fontId="32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22" fillId="0" borderId="22" xfId="0" applyFont="1" applyBorder="1" applyAlignment="1" applyProtection="1">
      <alignment horizontal="center" vertical="center"/>
      <protection locked="0"/>
    </xf>
    <xf numFmtId="49" fontId="22" fillId="0" borderId="22" xfId="0" applyNumberFormat="1" applyFont="1" applyBorder="1" applyAlignment="1" applyProtection="1">
      <alignment horizontal="left" vertical="center" wrapText="1"/>
      <protection locked="0"/>
    </xf>
    <xf numFmtId="0" fontId="22" fillId="0" borderId="22" xfId="0" applyFont="1" applyBorder="1" applyAlignment="1" applyProtection="1">
      <alignment horizontal="left" vertical="center" wrapText="1"/>
      <protection locked="0"/>
    </xf>
    <xf numFmtId="0" fontId="22" fillId="0" borderId="22" xfId="0" applyFont="1" applyBorder="1" applyAlignment="1" applyProtection="1">
      <alignment horizontal="center" vertical="center" wrapText="1"/>
      <protection locked="0"/>
    </xf>
    <xf numFmtId="167" fontId="22" fillId="0" borderId="22" xfId="0" applyNumberFormat="1" applyFont="1" applyBorder="1" applyAlignment="1" applyProtection="1">
      <alignment vertical="center"/>
      <protection locked="0"/>
    </xf>
    <xf numFmtId="4" fontId="22" fillId="3" borderId="22" xfId="0" applyNumberFormat="1" applyFont="1" applyFill="1" applyBorder="1" applyAlignment="1" applyProtection="1">
      <alignment vertical="center"/>
      <protection locked="0"/>
    </xf>
    <xf numFmtId="4" fontId="22" fillId="0" borderId="22" xfId="0" applyNumberFormat="1" applyFont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23" fillId="3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>
      <alignment horizontal="center" vertical="center"/>
    </xf>
    <xf numFmtId="166" fontId="23" fillId="0" borderId="0" xfId="0" applyNumberFormat="1" applyFont="1" applyBorder="1" applyAlignment="1">
      <alignment vertical="center"/>
    </xf>
    <xf numFmtId="166" fontId="23" fillId="0" borderId="15" xfId="0" applyNumberFormat="1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>
      <alignment vertical="center"/>
    </xf>
    <xf numFmtId="0" fontId="33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34" fillId="0" borderId="22" xfId="0" applyFont="1" applyBorder="1" applyAlignment="1" applyProtection="1">
      <alignment horizontal="center" vertical="center"/>
      <protection locked="0"/>
    </xf>
    <xf numFmtId="49" fontId="34" fillId="0" borderId="22" xfId="0" applyNumberFormat="1" applyFont="1" applyBorder="1" applyAlignment="1" applyProtection="1">
      <alignment horizontal="left" vertical="center" wrapText="1"/>
      <protection locked="0"/>
    </xf>
    <xf numFmtId="0" fontId="34" fillId="0" borderId="22" xfId="0" applyFont="1" applyBorder="1" applyAlignment="1" applyProtection="1">
      <alignment horizontal="left" vertical="center" wrapText="1"/>
      <protection locked="0"/>
    </xf>
    <xf numFmtId="0" fontId="34" fillId="0" borderId="22" xfId="0" applyFont="1" applyBorder="1" applyAlignment="1" applyProtection="1">
      <alignment horizontal="center" vertical="center" wrapText="1"/>
      <protection locked="0"/>
    </xf>
    <xf numFmtId="167" fontId="34" fillId="0" borderId="22" xfId="0" applyNumberFormat="1" applyFont="1" applyBorder="1" applyAlignment="1" applyProtection="1">
      <alignment vertical="center"/>
      <protection locked="0"/>
    </xf>
    <xf numFmtId="4" fontId="34" fillId="3" borderId="22" xfId="0" applyNumberFormat="1" applyFont="1" applyFill="1" applyBorder="1" applyAlignment="1" applyProtection="1">
      <alignment vertical="center"/>
      <protection locked="0"/>
    </xf>
    <xf numFmtId="4" fontId="34" fillId="0" borderId="22" xfId="0" applyNumberFormat="1" applyFont="1" applyBorder="1" applyAlignment="1" applyProtection="1">
      <alignment vertical="center"/>
      <protection locked="0"/>
    </xf>
    <xf numFmtId="0" fontId="35" fillId="0" borderId="22" xfId="0" applyFont="1" applyBorder="1" applyAlignment="1" applyProtection="1">
      <alignment vertical="center"/>
      <protection locked="0"/>
    </xf>
    <xf numFmtId="0" fontId="35" fillId="0" borderId="3" xfId="0" applyFont="1" applyBorder="1" applyAlignment="1">
      <alignment vertical="center"/>
    </xf>
    <xf numFmtId="0" fontId="34" fillId="3" borderId="14" xfId="0" applyFont="1" applyFill="1" applyBorder="1" applyAlignment="1" applyProtection="1">
      <alignment horizontal="left" vertical="center"/>
      <protection locked="0"/>
    </xf>
    <xf numFmtId="0" fontId="34" fillId="0" borderId="0" xfId="0" applyFont="1" applyBorder="1" applyAlignment="1">
      <alignment horizontal="center" vertical="center"/>
    </xf>
    <xf numFmtId="167" fontId="22" fillId="3" borderId="22" xfId="0" applyNumberFormat="1" applyFont="1" applyFill="1" applyBorder="1" applyAlignment="1" applyProtection="1">
      <alignment vertical="center"/>
      <protection locked="0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14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23" fillId="3" borderId="19" xfId="0" applyFont="1" applyFill="1" applyBorder="1" applyAlignment="1" applyProtection="1">
      <alignment horizontal="left" vertical="center"/>
      <protection locked="0"/>
    </xf>
    <xf numFmtId="0" fontId="23" fillId="0" borderId="20" xfId="0" applyFont="1" applyBorder="1" applyAlignment="1">
      <alignment horizontal="center" vertical="center"/>
    </xf>
    <xf numFmtId="0" fontId="0" fillId="0" borderId="20" xfId="0" applyFont="1" applyBorder="1" applyAlignment="1">
      <alignment vertical="center"/>
    </xf>
    <xf numFmtId="166" fontId="23" fillId="0" borderId="20" xfId="0" applyNumberFormat="1" applyFont="1" applyBorder="1" applyAlignment="1">
      <alignment vertical="center"/>
    </xf>
    <xf numFmtId="166" fontId="23" fillId="0" borderId="21" xfId="0" applyNumberFormat="1" applyFont="1" applyBorder="1" applyAlignment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styles" Target="styles.xml" /><Relationship Id="rId4" Type="http://schemas.openxmlformats.org/officeDocument/2006/relationships/theme" Target="theme/theme1.xml" /><Relationship Id="rId5" Type="http://schemas.openxmlformats.org/officeDocument/2006/relationships/calcChain" Target="calcChain.xml" /><Relationship Id="rId6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image" Target="../media/image1.jpg" /><Relationship Id="rId2" Type="http://schemas.openxmlformats.org/officeDocument/2006/relationships/image" Target="../media/image2.jpg" /><Relationship Id="rId3" Type="http://schemas.openxmlformats.org/officeDocument/2006/relationships/hyperlink" Target="https://app.urs.cz/products/kros4" TargetMode="External" /><Relationship Id="rId4" Type="http://schemas.openxmlformats.org/officeDocument/2006/relationships/image" Target="../media/image3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image" Target="../media/image4.jpg" /><Relationship Id="rId2" Type="http://schemas.openxmlformats.org/officeDocument/2006/relationships/image" Target="../media/image5.jpg" /><Relationship Id="rId3" Type="http://schemas.openxmlformats.org/officeDocument/2006/relationships/image" Target="../media/image6.jpg" /><Relationship Id="rId4" Type="http://schemas.openxmlformats.org/officeDocument/2006/relationships/hyperlink" Target="https://app.urs.cz/products/kros4" TargetMode="External" /><Relationship Id="rId5" Type="http://schemas.openxmlformats.org/officeDocument/2006/relationships/image" Target="../media/image3.pn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86995</xdr:colOff>
      <xdr:row>3</xdr:row>
      <xdr:rowOff>0</xdr:rowOff>
    </xdr:from>
    <xdr:to>
      <xdr:col>40</xdr:col>
      <xdr:colOff>367665</xdr:colOff>
      <xdr:row>6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39</xdr:col>
      <xdr:colOff>225425</xdr:colOff>
      <xdr:row>81</xdr:row>
      <xdr:rowOff>0</xdr:rowOff>
    </xdr:from>
    <xdr:to>
      <xdr:col>41</xdr:col>
      <xdr:colOff>176530</xdr:colOff>
      <xdr:row>85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4" name="Picture 3">
          <a:hlinkClick xmlns:r="http://schemas.openxmlformats.org/officeDocument/2006/relationships" r:id="rId3" tooltip="https://app.urs.cz/products/kros4"/>
        </xdr:cNvPr>
        <xdr:cNvPicPr/>
      </xdr:nvPicPr>
      <xdr:blipFill>
        <a:blip xmlns:r="http://schemas.openxmlformats.org/officeDocument/2006/relationships" r:embed="rId4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362585</xdr:colOff>
      <xdr:row>3</xdr:row>
      <xdr:rowOff>0</xdr:rowOff>
    </xdr:from>
    <xdr:to>
      <xdr:col>9</xdr:col>
      <xdr:colOff>1215390</xdr:colOff>
      <xdr:row>7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362585</xdr:colOff>
      <xdr:row>81</xdr:row>
      <xdr:rowOff>0</xdr:rowOff>
    </xdr:from>
    <xdr:to>
      <xdr:col>9</xdr:col>
      <xdr:colOff>1215390</xdr:colOff>
      <xdr:row>85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362585</xdr:colOff>
      <xdr:row>136</xdr:row>
      <xdr:rowOff>0</xdr:rowOff>
    </xdr:from>
    <xdr:to>
      <xdr:col>9</xdr:col>
      <xdr:colOff>1215390</xdr:colOff>
      <xdr:row>140</xdr:row>
      <xdr:rowOff>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4" tooltip="https://app.urs.cz/products/kros4"/>
        </xdr:cNvPr>
        <xdr:cNvPicPr/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6" t="s">
        <v>0</v>
      </c>
      <c r="AZ1" s="16" t="s">
        <v>1</v>
      </c>
      <c r="BA1" s="16" t="s">
        <v>2</v>
      </c>
      <c r="BB1" s="16" t="s">
        <v>1</v>
      </c>
      <c r="BT1" s="16" t="s">
        <v>3</v>
      </c>
      <c r="BU1" s="16" t="s">
        <v>3</v>
      </c>
      <c r="BV1" s="16" t="s">
        <v>4</v>
      </c>
    </row>
    <row r="2" s="1" customFormat="1" ht="36.96" customHeight="1">
      <c r="AR2" s="17" t="s">
        <v>5</v>
      </c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8" t="s">
        <v>6</v>
      </c>
      <c r="BT2" s="18" t="s">
        <v>7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8</v>
      </c>
    </row>
    <row r="4" s="1" customFormat="1" ht="24.96" customHeight="1">
      <c r="B4" s="21"/>
      <c r="D4" s="22" t="s">
        <v>9</v>
      </c>
      <c r="AR4" s="21"/>
      <c r="AS4" s="23" t="s">
        <v>10</v>
      </c>
      <c r="BE4" s="24" t="s">
        <v>11</v>
      </c>
      <c r="BS4" s="18" t="s">
        <v>12</v>
      </c>
    </row>
    <row r="5" s="1" customFormat="1" ht="12" customHeight="1">
      <c r="B5" s="21"/>
      <c r="D5" s="25" t="s">
        <v>13</v>
      </c>
      <c r="K5" s="26" t="s">
        <v>14</v>
      </c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R5" s="21"/>
      <c r="BE5" s="27" t="s">
        <v>15</v>
      </c>
      <c r="BS5" s="18" t="s">
        <v>6</v>
      </c>
    </row>
    <row r="6" s="1" customFormat="1" ht="36.96" customHeight="1">
      <c r="B6" s="21"/>
      <c r="D6" s="28" t="s">
        <v>16</v>
      </c>
      <c r="K6" s="29" t="s">
        <v>17</v>
      </c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R6" s="21"/>
      <c r="BE6" s="30"/>
      <c r="BS6" s="18" t="s">
        <v>6</v>
      </c>
    </row>
    <row r="7" s="1" customFormat="1" ht="12" customHeight="1">
      <c r="B7" s="21"/>
      <c r="D7" s="31" t="s">
        <v>18</v>
      </c>
      <c r="K7" s="26" t="s">
        <v>1</v>
      </c>
      <c r="AK7" s="31" t="s">
        <v>19</v>
      </c>
      <c r="AN7" s="26" t="s">
        <v>1</v>
      </c>
      <c r="AR7" s="21"/>
      <c r="BE7" s="30"/>
      <c r="BS7" s="18" t="s">
        <v>6</v>
      </c>
    </row>
    <row r="8" s="1" customFormat="1" ht="12" customHeight="1">
      <c r="B8" s="21"/>
      <c r="D8" s="31" t="s">
        <v>20</v>
      </c>
      <c r="K8" s="26" t="s">
        <v>21</v>
      </c>
      <c r="AK8" s="31" t="s">
        <v>22</v>
      </c>
      <c r="AN8" s="32" t="s">
        <v>23</v>
      </c>
      <c r="AR8" s="21"/>
      <c r="BE8" s="30"/>
      <c r="BS8" s="18" t="s">
        <v>6</v>
      </c>
    </row>
    <row r="9" s="1" customFormat="1" ht="14.4" customHeight="1">
      <c r="B9" s="21"/>
      <c r="AR9" s="21"/>
      <c r="BE9" s="30"/>
      <c r="BS9" s="18" t="s">
        <v>6</v>
      </c>
    </row>
    <row r="10" s="1" customFormat="1" ht="12" customHeight="1">
      <c r="B10" s="21"/>
      <c r="D10" s="31" t="s">
        <v>24</v>
      </c>
      <c r="AK10" s="31" t="s">
        <v>25</v>
      </c>
      <c r="AN10" s="26" t="s">
        <v>1</v>
      </c>
      <c r="AR10" s="21"/>
      <c r="BE10" s="30"/>
      <c r="BS10" s="18" t="s">
        <v>6</v>
      </c>
    </row>
    <row r="11" s="1" customFormat="1" ht="18.48" customHeight="1">
      <c r="B11" s="21"/>
      <c r="E11" s="26" t="s">
        <v>26</v>
      </c>
      <c r="AK11" s="31" t="s">
        <v>27</v>
      </c>
      <c r="AN11" s="26" t="s">
        <v>1</v>
      </c>
      <c r="AR11" s="21"/>
      <c r="BE11" s="30"/>
      <c r="BS11" s="18" t="s">
        <v>6</v>
      </c>
    </row>
    <row r="12" s="1" customFormat="1" ht="6.96" customHeight="1">
      <c r="B12" s="21"/>
      <c r="AR12" s="21"/>
      <c r="BE12" s="30"/>
      <c r="BS12" s="18" t="s">
        <v>6</v>
      </c>
    </row>
    <row r="13" s="1" customFormat="1" ht="12" customHeight="1">
      <c r="B13" s="21"/>
      <c r="D13" s="31" t="s">
        <v>28</v>
      </c>
      <c r="AK13" s="31" t="s">
        <v>25</v>
      </c>
      <c r="AN13" s="33" t="s">
        <v>29</v>
      </c>
      <c r="AR13" s="21"/>
      <c r="BE13" s="30"/>
      <c r="BS13" s="18" t="s">
        <v>6</v>
      </c>
    </row>
    <row r="14">
      <c r="B14" s="21"/>
      <c r="E14" s="33" t="s">
        <v>29</v>
      </c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1" t="s">
        <v>27</v>
      </c>
      <c r="AN14" s="33" t="s">
        <v>29</v>
      </c>
      <c r="AR14" s="21"/>
      <c r="BE14" s="30"/>
      <c r="BS14" s="18" t="s">
        <v>6</v>
      </c>
    </row>
    <row r="15" s="1" customFormat="1" ht="6.96" customHeight="1">
      <c r="B15" s="21"/>
      <c r="AR15" s="21"/>
      <c r="BE15" s="30"/>
      <c r="BS15" s="18" t="s">
        <v>3</v>
      </c>
    </row>
    <row r="16" s="1" customFormat="1" ht="12" customHeight="1">
      <c r="B16" s="21"/>
      <c r="D16" s="31" t="s">
        <v>30</v>
      </c>
      <c r="AK16" s="31" t="s">
        <v>25</v>
      </c>
      <c r="AN16" s="26" t="s">
        <v>1</v>
      </c>
      <c r="AR16" s="21"/>
      <c r="BE16" s="30"/>
      <c r="BS16" s="18" t="s">
        <v>3</v>
      </c>
    </row>
    <row r="17" s="1" customFormat="1" ht="18.48" customHeight="1">
      <c r="B17" s="21"/>
      <c r="E17" s="26" t="s">
        <v>26</v>
      </c>
      <c r="AK17" s="31" t="s">
        <v>27</v>
      </c>
      <c r="AN17" s="26" t="s">
        <v>1</v>
      </c>
      <c r="AR17" s="21"/>
      <c r="BE17" s="30"/>
      <c r="BS17" s="18" t="s">
        <v>31</v>
      </c>
    </row>
    <row r="18" s="1" customFormat="1" ht="6.96" customHeight="1">
      <c r="B18" s="21"/>
      <c r="AR18" s="21"/>
      <c r="BE18" s="30"/>
      <c r="BS18" s="18" t="s">
        <v>6</v>
      </c>
    </row>
    <row r="19" s="1" customFormat="1" ht="12" customHeight="1">
      <c r="B19" s="21"/>
      <c r="D19" s="31" t="s">
        <v>32</v>
      </c>
      <c r="AK19" s="31" t="s">
        <v>25</v>
      </c>
      <c r="AN19" s="26" t="s">
        <v>1</v>
      </c>
      <c r="AR19" s="21"/>
      <c r="BE19" s="30"/>
      <c r="BS19" s="18" t="s">
        <v>6</v>
      </c>
    </row>
    <row r="20" s="1" customFormat="1" ht="18.48" customHeight="1">
      <c r="B20" s="21"/>
      <c r="E20" s="26" t="s">
        <v>26</v>
      </c>
      <c r="AK20" s="31" t="s">
        <v>27</v>
      </c>
      <c r="AN20" s="26" t="s">
        <v>1</v>
      </c>
      <c r="AR20" s="21"/>
      <c r="BE20" s="30"/>
      <c r="BS20" s="18" t="s">
        <v>31</v>
      </c>
    </row>
    <row r="21" s="1" customFormat="1" ht="6.96" customHeight="1">
      <c r="B21" s="21"/>
      <c r="AR21" s="21"/>
      <c r="BE21" s="30"/>
    </row>
    <row r="22" s="1" customFormat="1" ht="12" customHeight="1">
      <c r="B22" s="21"/>
      <c r="D22" s="31" t="s">
        <v>33</v>
      </c>
      <c r="AR22" s="21"/>
      <c r="BE22" s="30"/>
    </row>
    <row r="23" s="1" customFormat="1" ht="16.5" customHeight="1">
      <c r="B23" s="21"/>
      <c r="E23" s="35" t="s">
        <v>1</v>
      </c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R23" s="21"/>
      <c r="BE23" s="30"/>
    </row>
    <row r="24" s="1" customFormat="1" ht="6.96" customHeight="1">
      <c r="B24" s="21"/>
      <c r="AR24" s="21"/>
      <c r="BE24" s="30"/>
    </row>
    <row r="25" s="1" customFormat="1" ht="6.96" customHeight="1">
      <c r="B25" s="21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R25" s="21"/>
      <c r="BE25" s="30"/>
    </row>
    <row r="26" s="2" customFormat="1" ht="25.92" customHeight="1">
      <c r="A26" s="37"/>
      <c r="B26" s="38"/>
      <c r="C26" s="37"/>
      <c r="D26" s="39" t="s">
        <v>34</v>
      </c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1">
        <f>ROUND(AG94,2)</f>
        <v>0</v>
      </c>
      <c r="AL26" s="40"/>
      <c r="AM26" s="40"/>
      <c r="AN26" s="40"/>
      <c r="AO26" s="40"/>
      <c r="AP26" s="37"/>
      <c r="AQ26" s="37"/>
      <c r="AR26" s="38"/>
      <c r="BE26" s="30"/>
    </row>
    <row r="27" s="2" customFormat="1" ht="6.96" customHeight="1">
      <c r="A27" s="37"/>
      <c r="B27" s="38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8"/>
      <c r="BE27" s="30"/>
    </row>
    <row r="28" s="2" customFormat="1">
      <c r="A28" s="37"/>
      <c r="B28" s="38"/>
      <c r="C28" s="37"/>
      <c r="D28" s="37"/>
      <c r="E28" s="37"/>
      <c r="F28" s="37"/>
      <c r="G28" s="37"/>
      <c r="H28" s="37"/>
      <c r="I28" s="37"/>
      <c r="J28" s="37"/>
      <c r="K28" s="37"/>
      <c r="L28" s="42" t="s">
        <v>35</v>
      </c>
      <c r="M28" s="42"/>
      <c r="N28" s="42"/>
      <c r="O28" s="42"/>
      <c r="P28" s="42"/>
      <c r="Q28" s="37"/>
      <c r="R28" s="37"/>
      <c r="S28" s="37"/>
      <c r="T28" s="37"/>
      <c r="U28" s="37"/>
      <c r="V28" s="37"/>
      <c r="W28" s="42" t="s">
        <v>36</v>
      </c>
      <c r="X28" s="42"/>
      <c r="Y28" s="42"/>
      <c r="Z28" s="42"/>
      <c r="AA28" s="42"/>
      <c r="AB28" s="42"/>
      <c r="AC28" s="42"/>
      <c r="AD28" s="42"/>
      <c r="AE28" s="42"/>
      <c r="AF28" s="37"/>
      <c r="AG28" s="37"/>
      <c r="AH28" s="37"/>
      <c r="AI28" s="37"/>
      <c r="AJ28" s="37"/>
      <c r="AK28" s="42" t="s">
        <v>37</v>
      </c>
      <c r="AL28" s="42"/>
      <c r="AM28" s="42"/>
      <c r="AN28" s="42"/>
      <c r="AO28" s="42"/>
      <c r="AP28" s="37"/>
      <c r="AQ28" s="37"/>
      <c r="AR28" s="38"/>
      <c r="BE28" s="30"/>
    </row>
    <row r="29" s="3" customFormat="1" ht="14.4" customHeight="1">
      <c r="A29" s="3"/>
      <c r="B29" s="43"/>
      <c r="C29" s="3"/>
      <c r="D29" s="31" t="s">
        <v>38</v>
      </c>
      <c r="E29" s="3"/>
      <c r="F29" s="31" t="s">
        <v>39</v>
      </c>
      <c r="G29" s="3"/>
      <c r="H29" s="3"/>
      <c r="I29" s="3"/>
      <c r="J29" s="3"/>
      <c r="K29" s="3"/>
      <c r="L29" s="44">
        <v>0.20999999999999999</v>
      </c>
      <c r="M29" s="3"/>
      <c r="N29" s="3"/>
      <c r="O29" s="3"/>
      <c r="P29" s="3"/>
      <c r="Q29" s="3"/>
      <c r="R29" s="3"/>
      <c r="S29" s="3"/>
      <c r="T29" s="3"/>
      <c r="U29" s="3"/>
      <c r="V29" s="3"/>
      <c r="W29" s="45">
        <f>ROUND(AZ94, 2)</f>
        <v>0</v>
      </c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45">
        <f>ROUND(AV94, 2)</f>
        <v>0</v>
      </c>
      <c r="AL29" s="3"/>
      <c r="AM29" s="3"/>
      <c r="AN29" s="3"/>
      <c r="AO29" s="3"/>
      <c r="AP29" s="3"/>
      <c r="AQ29" s="3"/>
      <c r="AR29" s="43"/>
      <c r="BE29" s="46"/>
    </row>
    <row r="30" s="3" customFormat="1" ht="14.4" customHeight="1">
      <c r="A30" s="3"/>
      <c r="B30" s="43"/>
      <c r="C30" s="3"/>
      <c r="D30" s="3"/>
      <c r="E30" s="3"/>
      <c r="F30" s="31" t="s">
        <v>40</v>
      </c>
      <c r="G30" s="3"/>
      <c r="H30" s="3"/>
      <c r="I30" s="3"/>
      <c r="J30" s="3"/>
      <c r="K30" s="3"/>
      <c r="L30" s="44">
        <v>0.12</v>
      </c>
      <c r="M30" s="3"/>
      <c r="N30" s="3"/>
      <c r="O30" s="3"/>
      <c r="P30" s="3"/>
      <c r="Q30" s="3"/>
      <c r="R30" s="3"/>
      <c r="S30" s="3"/>
      <c r="T30" s="3"/>
      <c r="U30" s="3"/>
      <c r="V30" s="3"/>
      <c r="W30" s="45">
        <f>ROUND(BA94, 2)</f>
        <v>0</v>
      </c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45">
        <f>ROUND(AW94, 2)</f>
        <v>0</v>
      </c>
      <c r="AL30" s="3"/>
      <c r="AM30" s="3"/>
      <c r="AN30" s="3"/>
      <c r="AO30" s="3"/>
      <c r="AP30" s="3"/>
      <c r="AQ30" s="3"/>
      <c r="AR30" s="43"/>
      <c r="BE30" s="46"/>
    </row>
    <row r="31" hidden="1" s="3" customFormat="1" ht="14.4" customHeight="1">
      <c r="A31" s="3"/>
      <c r="B31" s="43"/>
      <c r="C31" s="3"/>
      <c r="D31" s="3"/>
      <c r="E31" s="3"/>
      <c r="F31" s="31" t="s">
        <v>41</v>
      </c>
      <c r="G31" s="3"/>
      <c r="H31" s="3"/>
      <c r="I31" s="3"/>
      <c r="J31" s="3"/>
      <c r="K31" s="3"/>
      <c r="L31" s="44">
        <v>0.20999999999999999</v>
      </c>
      <c r="M31" s="3"/>
      <c r="N31" s="3"/>
      <c r="O31" s="3"/>
      <c r="P31" s="3"/>
      <c r="Q31" s="3"/>
      <c r="R31" s="3"/>
      <c r="S31" s="3"/>
      <c r="T31" s="3"/>
      <c r="U31" s="3"/>
      <c r="V31" s="3"/>
      <c r="W31" s="45">
        <f>ROUND(BB94, 2)</f>
        <v>0</v>
      </c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45">
        <v>0</v>
      </c>
      <c r="AL31" s="3"/>
      <c r="AM31" s="3"/>
      <c r="AN31" s="3"/>
      <c r="AO31" s="3"/>
      <c r="AP31" s="3"/>
      <c r="AQ31" s="3"/>
      <c r="AR31" s="43"/>
      <c r="BE31" s="46"/>
    </row>
    <row r="32" hidden="1" s="3" customFormat="1" ht="14.4" customHeight="1">
      <c r="A32" s="3"/>
      <c r="B32" s="43"/>
      <c r="C32" s="3"/>
      <c r="D32" s="3"/>
      <c r="E32" s="3"/>
      <c r="F32" s="31" t="s">
        <v>42</v>
      </c>
      <c r="G32" s="3"/>
      <c r="H32" s="3"/>
      <c r="I32" s="3"/>
      <c r="J32" s="3"/>
      <c r="K32" s="3"/>
      <c r="L32" s="44">
        <v>0.12</v>
      </c>
      <c r="M32" s="3"/>
      <c r="N32" s="3"/>
      <c r="O32" s="3"/>
      <c r="P32" s="3"/>
      <c r="Q32" s="3"/>
      <c r="R32" s="3"/>
      <c r="S32" s="3"/>
      <c r="T32" s="3"/>
      <c r="U32" s="3"/>
      <c r="V32" s="3"/>
      <c r="W32" s="45">
        <f>ROUND(BC94, 2)</f>
        <v>0</v>
      </c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45">
        <v>0</v>
      </c>
      <c r="AL32" s="3"/>
      <c r="AM32" s="3"/>
      <c r="AN32" s="3"/>
      <c r="AO32" s="3"/>
      <c r="AP32" s="3"/>
      <c r="AQ32" s="3"/>
      <c r="AR32" s="43"/>
      <c r="BE32" s="46"/>
    </row>
    <row r="33" hidden="1" s="3" customFormat="1" ht="14.4" customHeight="1">
      <c r="A33" s="3"/>
      <c r="B33" s="43"/>
      <c r="C33" s="3"/>
      <c r="D33" s="3"/>
      <c r="E33" s="3"/>
      <c r="F33" s="31" t="s">
        <v>43</v>
      </c>
      <c r="G33" s="3"/>
      <c r="H33" s="3"/>
      <c r="I33" s="3"/>
      <c r="J33" s="3"/>
      <c r="K33" s="3"/>
      <c r="L33" s="44">
        <v>0</v>
      </c>
      <c r="M33" s="3"/>
      <c r="N33" s="3"/>
      <c r="O33" s="3"/>
      <c r="P33" s="3"/>
      <c r="Q33" s="3"/>
      <c r="R33" s="3"/>
      <c r="S33" s="3"/>
      <c r="T33" s="3"/>
      <c r="U33" s="3"/>
      <c r="V33" s="3"/>
      <c r="W33" s="45">
        <f>ROUND(BD94, 2)</f>
        <v>0</v>
      </c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45">
        <v>0</v>
      </c>
      <c r="AL33" s="3"/>
      <c r="AM33" s="3"/>
      <c r="AN33" s="3"/>
      <c r="AO33" s="3"/>
      <c r="AP33" s="3"/>
      <c r="AQ33" s="3"/>
      <c r="AR33" s="43"/>
      <c r="BE33" s="46"/>
    </row>
    <row r="34" s="2" customFormat="1" ht="6.96" customHeight="1">
      <c r="A34" s="37"/>
      <c r="B34" s="38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8"/>
      <c r="BE34" s="30"/>
    </row>
    <row r="35" s="2" customFormat="1" ht="25.92" customHeight="1">
      <c r="A35" s="37"/>
      <c r="B35" s="38"/>
      <c r="C35" s="47"/>
      <c r="D35" s="48" t="s">
        <v>44</v>
      </c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50" t="s">
        <v>45</v>
      </c>
      <c r="U35" s="49"/>
      <c r="V35" s="49"/>
      <c r="W35" s="49"/>
      <c r="X35" s="51" t="s">
        <v>46</v>
      </c>
      <c r="Y35" s="49"/>
      <c r="Z35" s="49"/>
      <c r="AA35" s="49"/>
      <c r="AB35" s="49"/>
      <c r="AC35" s="49"/>
      <c r="AD35" s="49"/>
      <c r="AE35" s="49"/>
      <c r="AF35" s="49"/>
      <c r="AG35" s="49"/>
      <c r="AH35" s="49"/>
      <c r="AI35" s="49"/>
      <c r="AJ35" s="49"/>
      <c r="AK35" s="52">
        <f>SUM(AK26:AK33)</f>
        <v>0</v>
      </c>
      <c r="AL35" s="49"/>
      <c r="AM35" s="49"/>
      <c r="AN35" s="49"/>
      <c r="AO35" s="53"/>
      <c r="AP35" s="47"/>
      <c r="AQ35" s="47"/>
      <c r="AR35" s="38"/>
      <c r="BE35" s="37"/>
    </row>
    <row r="36" s="2" customFormat="1" ht="6.96" customHeight="1">
      <c r="A36" s="37"/>
      <c r="B36" s="38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8"/>
      <c r="BE36" s="37"/>
    </row>
    <row r="37" s="2" customFormat="1" ht="14.4" customHeight="1">
      <c r="A37" s="37"/>
      <c r="B37" s="38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8"/>
      <c r="BE37" s="37"/>
    </row>
    <row r="38" s="1" customFormat="1" ht="14.4" customHeight="1">
      <c r="B38" s="21"/>
      <c r="AR38" s="21"/>
    </row>
    <row r="39" s="1" customFormat="1" ht="14.4" customHeight="1">
      <c r="B39" s="21"/>
      <c r="AR39" s="21"/>
    </row>
    <row r="40" s="1" customFormat="1" ht="14.4" customHeight="1">
      <c r="B40" s="21"/>
      <c r="AR40" s="21"/>
    </row>
    <row r="41" s="1" customFormat="1" ht="14.4" customHeight="1">
      <c r="B41" s="21"/>
      <c r="AR41" s="21"/>
    </row>
    <row r="42" s="1" customFormat="1" ht="14.4" customHeight="1">
      <c r="B42" s="21"/>
      <c r="AR42" s="21"/>
    </row>
    <row r="43" s="1" customFormat="1" ht="14.4" customHeight="1">
      <c r="B43" s="21"/>
      <c r="AR43" s="21"/>
    </row>
    <row r="44" s="1" customFormat="1" ht="14.4" customHeight="1">
      <c r="B44" s="21"/>
      <c r="AR44" s="21"/>
    </row>
    <row r="45" s="1" customFormat="1" ht="14.4" customHeight="1">
      <c r="B45" s="21"/>
      <c r="AR45" s="21"/>
    </row>
    <row r="46" s="1" customFormat="1" ht="14.4" customHeight="1">
      <c r="B46" s="21"/>
      <c r="AR46" s="21"/>
    </row>
    <row r="47" s="1" customFormat="1" ht="14.4" customHeight="1">
      <c r="B47" s="21"/>
      <c r="AR47" s="21"/>
    </row>
    <row r="48" s="1" customFormat="1" ht="14.4" customHeight="1">
      <c r="B48" s="21"/>
      <c r="AR48" s="21"/>
    </row>
    <row r="49" s="2" customFormat="1" ht="14.4" customHeight="1">
      <c r="B49" s="54"/>
      <c r="D49" s="55" t="s">
        <v>47</v>
      </c>
      <c r="E49" s="56"/>
      <c r="F49" s="56"/>
      <c r="G49" s="56"/>
      <c r="H49" s="56"/>
      <c r="I49" s="56"/>
      <c r="J49" s="56"/>
      <c r="K49" s="56"/>
      <c r="L49" s="56"/>
      <c r="M49" s="56"/>
      <c r="N49" s="56"/>
      <c r="O49" s="56"/>
      <c r="P49" s="56"/>
      <c r="Q49" s="56"/>
      <c r="R49" s="56"/>
      <c r="S49" s="56"/>
      <c r="T49" s="56"/>
      <c r="U49" s="56"/>
      <c r="V49" s="56"/>
      <c r="W49" s="56"/>
      <c r="X49" s="56"/>
      <c r="Y49" s="56"/>
      <c r="Z49" s="56"/>
      <c r="AA49" s="56"/>
      <c r="AB49" s="56"/>
      <c r="AC49" s="56"/>
      <c r="AD49" s="56"/>
      <c r="AE49" s="56"/>
      <c r="AF49" s="56"/>
      <c r="AG49" s="56"/>
      <c r="AH49" s="55" t="s">
        <v>48</v>
      </c>
      <c r="AI49" s="56"/>
      <c r="AJ49" s="56"/>
      <c r="AK49" s="56"/>
      <c r="AL49" s="56"/>
      <c r="AM49" s="56"/>
      <c r="AN49" s="56"/>
      <c r="AO49" s="56"/>
      <c r="AR49" s="54"/>
    </row>
    <row r="50">
      <c r="B50" s="21"/>
      <c r="AR50" s="21"/>
    </row>
    <row r="51">
      <c r="B51" s="21"/>
      <c r="AR51" s="21"/>
    </row>
    <row r="52">
      <c r="B52" s="21"/>
      <c r="AR52" s="21"/>
    </row>
    <row r="53">
      <c r="B53" s="21"/>
      <c r="AR53" s="21"/>
    </row>
    <row r="54">
      <c r="B54" s="21"/>
      <c r="AR54" s="21"/>
    </row>
    <row r="55">
      <c r="B55" s="21"/>
      <c r="AR55" s="21"/>
    </row>
    <row r="56">
      <c r="B56" s="21"/>
      <c r="AR56" s="21"/>
    </row>
    <row r="57">
      <c r="B57" s="21"/>
      <c r="AR57" s="21"/>
    </row>
    <row r="58">
      <c r="B58" s="21"/>
      <c r="AR58" s="21"/>
    </row>
    <row r="59">
      <c r="B59" s="21"/>
      <c r="AR59" s="21"/>
    </row>
    <row r="60" s="2" customFormat="1">
      <c r="A60" s="37"/>
      <c r="B60" s="38"/>
      <c r="C60" s="37"/>
      <c r="D60" s="57" t="s">
        <v>49</v>
      </c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57" t="s">
        <v>50</v>
      </c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57" t="s">
        <v>49</v>
      </c>
      <c r="AI60" s="40"/>
      <c r="AJ60" s="40"/>
      <c r="AK60" s="40"/>
      <c r="AL60" s="40"/>
      <c r="AM60" s="57" t="s">
        <v>50</v>
      </c>
      <c r="AN60" s="40"/>
      <c r="AO60" s="40"/>
      <c r="AP60" s="37"/>
      <c r="AQ60" s="37"/>
      <c r="AR60" s="38"/>
      <c r="BE60" s="37"/>
    </row>
    <row r="61">
      <c r="B61" s="21"/>
      <c r="AR61" s="21"/>
    </row>
    <row r="62">
      <c r="B62" s="21"/>
      <c r="AR62" s="21"/>
    </row>
    <row r="63">
      <c r="B63" s="21"/>
      <c r="AR63" s="21"/>
    </row>
    <row r="64" s="2" customFormat="1">
      <c r="A64" s="37"/>
      <c r="B64" s="38"/>
      <c r="C64" s="37"/>
      <c r="D64" s="55" t="s">
        <v>51</v>
      </c>
      <c r="E64" s="58"/>
      <c r="F64" s="58"/>
      <c r="G64" s="58"/>
      <c r="H64" s="58"/>
      <c r="I64" s="58"/>
      <c r="J64" s="58"/>
      <c r="K64" s="58"/>
      <c r="L64" s="58"/>
      <c r="M64" s="58"/>
      <c r="N64" s="58"/>
      <c r="O64" s="58"/>
      <c r="P64" s="58"/>
      <c r="Q64" s="58"/>
      <c r="R64" s="58"/>
      <c r="S64" s="58"/>
      <c r="T64" s="58"/>
      <c r="U64" s="58"/>
      <c r="V64" s="58"/>
      <c r="W64" s="58"/>
      <c r="X64" s="58"/>
      <c r="Y64" s="58"/>
      <c r="Z64" s="58"/>
      <c r="AA64" s="58"/>
      <c r="AB64" s="58"/>
      <c r="AC64" s="58"/>
      <c r="AD64" s="58"/>
      <c r="AE64" s="58"/>
      <c r="AF64" s="58"/>
      <c r="AG64" s="58"/>
      <c r="AH64" s="55" t="s">
        <v>52</v>
      </c>
      <c r="AI64" s="58"/>
      <c r="AJ64" s="58"/>
      <c r="AK64" s="58"/>
      <c r="AL64" s="58"/>
      <c r="AM64" s="58"/>
      <c r="AN64" s="58"/>
      <c r="AO64" s="58"/>
      <c r="AP64" s="37"/>
      <c r="AQ64" s="37"/>
      <c r="AR64" s="38"/>
      <c r="BE64" s="37"/>
    </row>
    <row r="65">
      <c r="B65" s="21"/>
      <c r="AR65" s="21"/>
    </row>
    <row r="66">
      <c r="B66" s="21"/>
      <c r="AR66" s="21"/>
    </row>
    <row r="67">
      <c r="B67" s="21"/>
      <c r="AR67" s="21"/>
    </row>
    <row r="68">
      <c r="B68" s="21"/>
      <c r="AR68" s="21"/>
    </row>
    <row r="69">
      <c r="B69" s="21"/>
      <c r="AR69" s="21"/>
    </row>
    <row r="70">
      <c r="B70" s="21"/>
      <c r="AR70" s="21"/>
    </row>
    <row r="71">
      <c r="B71" s="21"/>
      <c r="AR71" s="21"/>
    </row>
    <row r="72">
      <c r="B72" s="21"/>
      <c r="AR72" s="21"/>
    </row>
    <row r="73">
      <c r="B73" s="21"/>
      <c r="AR73" s="21"/>
    </row>
    <row r="74">
      <c r="B74" s="21"/>
      <c r="AR74" s="21"/>
    </row>
    <row r="75" s="2" customFormat="1">
      <c r="A75" s="37"/>
      <c r="B75" s="38"/>
      <c r="C75" s="37"/>
      <c r="D75" s="57" t="s">
        <v>49</v>
      </c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57" t="s">
        <v>50</v>
      </c>
      <c r="W75" s="40"/>
      <c r="X75" s="40"/>
      <c r="Y75" s="40"/>
      <c r="Z75" s="40"/>
      <c r="AA75" s="40"/>
      <c r="AB75" s="40"/>
      <c r="AC75" s="40"/>
      <c r="AD75" s="40"/>
      <c r="AE75" s="40"/>
      <c r="AF75" s="40"/>
      <c r="AG75" s="40"/>
      <c r="AH75" s="57" t="s">
        <v>49</v>
      </c>
      <c r="AI75" s="40"/>
      <c r="AJ75" s="40"/>
      <c r="AK75" s="40"/>
      <c r="AL75" s="40"/>
      <c r="AM75" s="57" t="s">
        <v>50</v>
      </c>
      <c r="AN75" s="40"/>
      <c r="AO75" s="40"/>
      <c r="AP75" s="37"/>
      <c r="AQ75" s="37"/>
      <c r="AR75" s="38"/>
      <c r="BE75" s="37"/>
    </row>
    <row r="76" s="2" customFormat="1">
      <c r="A76" s="37"/>
      <c r="B76" s="38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7"/>
      <c r="AP76" s="37"/>
      <c r="AQ76" s="37"/>
      <c r="AR76" s="38"/>
      <c r="BE76" s="37"/>
    </row>
    <row r="77" s="2" customFormat="1" ht="6.96" customHeight="1">
      <c r="A77" s="37"/>
      <c r="B77" s="59"/>
      <c r="C77" s="60"/>
      <c r="D77" s="60"/>
      <c r="E77" s="60"/>
      <c r="F77" s="60"/>
      <c r="G77" s="60"/>
      <c r="H77" s="60"/>
      <c r="I77" s="60"/>
      <c r="J77" s="60"/>
      <c r="K77" s="60"/>
      <c r="L77" s="60"/>
      <c r="M77" s="60"/>
      <c r="N77" s="60"/>
      <c r="O77" s="60"/>
      <c r="P77" s="60"/>
      <c r="Q77" s="60"/>
      <c r="R77" s="60"/>
      <c r="S77" s="60"/>
      <c r="T77" s="60"/>
      <c r="U77" s="60"/>
      <c r="V77" s="60"/>
      <c r="W77" s="60"/>
      <c r="X77" s="60"/>
      <c r="Y77" s="60"/>
      <c r="Z77" s="60"/>
      <c r="AA77" s="60"/>
      <c r="AB77" s="60"/>
      <c r="AC77" s="60"/>
      <c r="AD77" s="60"/>
      <c r="AE77" s="60"/>
      <c r="AF77" s="60"/>
      <c r="AG77" s="60"/>
      <c r="AH77" s="60"/>
      <c r="AI77" s="60"/>
      <c r="AJ77" s="60"/>
      <c r="AK77" s="60"/>
      <c r="AL77" s="60"/>
      <c r="AM77" s="60"/>
      <c r="AN77" s="60"/>
      <c r="AO77" s="60"/>
      <c r="AP77" s="60"/>
      <c r="AQ77" s="60"/>
      <c r="AR77" s="38"/>
      <c r="BE77" s="37"/>
    </row>
    <row r="81" s="2" customFormat="1" ht="6.96" customHeight="1">
      <c r="A81" s="37"/>
      <c r="B81" s="61"/>
      <c r="C81" s="62"/>
      <c r="D81" s="62"/>
      <c r="E81" s="62"/>
      <c r="F81" s="62"/>
      <c r="G81" s="62"/>
      <c r="H81" s="62"/>
      <c r="I81" s="62"/>
      <c r="J81" s="62"/>
      <c r="K81" s="62"/>
      <c r="L81" s="62"/>
      <c r="M81" s="62"/>
      <c r="N81" s="62"/>
      <c r="O81" s="62"/>
      <c r="P81" s="62"/>
      <c r="Q81" s="62"/>
      <c r="R81" s="62"/>
      <c r="S81" s="62"/>
      <c r="T81" s="62"/>
      <c r="U81" s="62"/>
      <c r="V81" s="62"/>
      <c r="W81" s="62"/>
      <c r="X81" s="62"/>
      <c r="Y81" s="62"/>
      <c r="Z81" s="62"/>
      <c r="AA81" s="62"/>
      <c r="AB81" s="62"/>
      <c r="AC81" s="62"/>
      <c r="AD81" s="62"/>
      <c r="AE81" s="62"/>
      <c r="AF81" s="62"/>
      <c r="AG81" s="62"/>
      <c r="AH81" s="62"/>
      <c r="AI81" s="62"/>
      <c r="AJ81" s="62"/>
      <c r="AK81" s="62"/>
      <c r="AL81" s="62"/>
      <c r="AM81" s="62"/>
      <c r="AN81" s="62"/>
      <c r="AO81" s="62"/>
      <c r="AP81" s="62"/>
      <c r="AQ81" s="62"/>
      <c r="AR81" s="38"/>
      <c r="BE81" s="37"/>
    </row>
    <row r="82" s="2" customFormat="1" ht="24.96" customHeight="1">
      <c r="A82" s="37"/>
      <c r="B82" s="38"/>
      <c r="C82" s="22" t="s">
        <v>53</v>
      </c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  <c r="AN82" s="37"/>
      <c r="AO82" s="37"/>
      <c r="AP82" s="37"/>
      <c r="AQ82" s="37"/>
      <c r="AR82" s="38"/>
      <c r="BE82" s="37"/>
    </row>
    <row r="83" s="2" customFormat="1" ht="6.96" customHeight="1">
      <c r="A83" s="37"/>
      <c r="B83" s="38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  <c r="AM83" s="37"/>
      <c r="AN83" s="37"/>
      <c r="AO83" s="37"/>
      <c r="AP83" s="37"/>
      <c r="AQ83" s="37"/>
      <c r="AR83" s="38"/>
      <c r="BE83" s="37"/>
    </row>
    <row r="84" s="4" customFormat="1" ht="12" customHeight="1">
      <c r="A84" s="4"/>
      <c r="B84" s="63"/>
      <c r="C84" s="31" t="s">
        <v>13</v>
      </c>
      <c r="D84" s="4"/>
      <c r="E84" s="4"/>
      <c r="F84" s="4"/>
      <c r="G84" s="4"/>
      <c r="H84" s="4"/>
      <c r="I84" s="4"/>
      <c r="J84" s="4"/>
      <c r="K84" s="4"/>
      <c r="L84" s="4" t="str">
        <f>K5</f>
        <v>25LMC0451</v>
      </c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63"/>
      <c r="BE84" s="4"/>
    </row>
    <row r="85" s="5" customFormat="1" ht="36.96" customHeight="1">
      <c r="A85" s="5"/>
      <c r="B85" s="64"/>
      <c r="C85" s="65" t="s">
        <v>16</v>
      </c>
      <c r="D85" s="5"/>
      <c r="E85" s="5"/>
      <c r="F85" s="5"/>
      <c r="G85" s="5"/>
      <c r="H85" s="5"/>
      <c r="I85" s="5"/>
      <c r="J85" s="5"/>
      <c r="K85" s="5"/>
      <c r="L85" s="66" t="str">
        <f>K6</f>
        <v>OPRAVA Krupná 2082/19 - byt č.03</v>
      </c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64"/>
      <c r="BE85" s="5"/>
    </row>
    <row r="86" s="2" customFormat="1" ht="6.96" customHeight="1">
      <c r="A86" s="37"/>
      <c r="B86" s="38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  <c r="AM86" s="37"/>
      <c r="AN86" s="37"/>
      <c r="AO86" s="37"/>
      <c r="AP86" s="37"/>
      <c r="AQ86" s="37"/>
      <c r="AR86" s="38"/>
      <c r="BE86" s="37"/>
    </row>
    <row r="87" s="2" customFormat="1" ht="12" customHeight="1">
      <c r="A87" s="37"/>
      <c r="B87" s="38"/>
      <c r="C87" s="31" t="s">
        <v>20</v>
      </c>
      <c r="D87" s="37"/>
      <c r="E87" s="37"/>
      <c r="F87" s="37"/>
      <c r="G87" s="37"/>
      <c r="H87" s="37"/>
      <c r="I87" s="37"/>
      <c r="J87" s="37"/>
      <c r="K87" s="37"/>
      <c r="L87" s="67" t="str">
        <f>IF(K8="","",K8)</f>
        <v>Praha 12, Krupná 2082/19</v>
      </c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31" t="s">
        <v>22</v>
      </c>
      <c r="AJ87" s="37"/>
      <c r="AK87" s="37"/>
      <c r="AL87" s="37"/>
      <c r="AM87" s="68" t="str">
        <f>IF(AN8= "","",AN8)</f>
        <v>22. 7. 2025</v>
      </c>
      <c r="AN87" s="68"/>
      <c r="AO87" s="37"/>
      <c r="AP87" s="37"/>
      <c r="AQ87" s="37"/>
      <c r="AR87" s="38"/>
      <c r="BE87" s="37"/>
    </row>
    <row r="88" s="2" customFormat="1" ht="6.96" customHeight="1">
      <c r="A88" s="37"/>
      <c r="B88" s="38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  <c r="AL88" s="37"/>
      <c r="AM88" s="37"/>
      <c r="AN88" s="37"/>
      <c r="AO88" s="37"/>
      <c r="AP88" s="37"/>
      <c r="AQ88" s="37"/>
      <c r="AR88" s="38"/>
      <c r="BE88" s="37"/>
    </row>
    <row r="89" s="2" customFormat="1" ht="15.15" customHeight="1">
      <c r="A89" s="37"/>
      <c r="B89" s="38"/>
      <c r="C89" s="31" t="s">
        <v>24</v>
      </c>
      <c r="D89" s="37"/>
      <c r="E89" s="37"/>
      <c r="F89" s="37"/>
      <c r="G89" s="37"/>
      <c r="H89" s="37"/>
      <c r="I89" s="37"/>
      <c r="J89" s="37"/>
      <c r="K89" s="37"/>
      <c r="L89" s="4" t="str">
        <f>IF(E11= "","",E11)</f>
        <v xml:space="preserve"> </v>
      </c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31" t="s">
        <v>30</v>
      </c>
      <c r="AJ89" s="37"/>
      <c r="AK89" s="37"/>
      <c r="AL89" s="37"/>
      <c r="AM89" s="69" t="str">
        <f>IF(E17="","",E17)</f>
        <v xml:space="preserve"> </v>
      </c>
      <c r="AN89" s="4"/>
      <c r="AO89" s="4"/>
      <c r="AP89" s="4"/>
      <c r="AQ89" s="37"/>
      <c r="AR89" s="38"/>
      <c r="AS89" s="70" t="s">
        <v>54</v>
      </c>
      <c r="AT89" s="71"/>
      <c r="AU89" s="72"/>
      <c r="AV89" s="72"/>
      <c r="AW89" s="72"/>
      <c r="AX89" s="72"/>
      <c r="AY89" s="72"/>
      <c r="AZ89" s="72"/>
      <c r="BA89" s="72"/>
      <c r="BB89" s="72"/>
      <c r="BC89" s="72"/>
      <c r="BD89" s="73"/>
      <c r="BE89" s="37"/>
    </row>
    <row r="90" s="2" customFormat="1" ht="15.15" customHeight="1">
      <c r="A90" s="37"/>
      <c r="B90" s="38"/>
      <c r="C90" s="31" t="s">
        <v>28</v>
      </c>
      <c r="D90" s="37"/>
      <c r="E90" s="37"/>
      <c r="F90" s="37"/>
      <c r="G90" s="37"/>
      <c r="H90" s="37"/>
      <c r="I90" s="37"/>
      <c r="J90" s="37"/>
      <c r="K90" s="37"/>
      <c r="L90" s="4" t="str">
        <f>IF(E14= "Vyplň údaj","",E14)</f>
        <v/>
      </c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31" t="s">
        <v>32</v>
      </c>
      <c r="AJ90" s="37"/>
      <c r="AK90" s="37"/>
      <c r="AL90" s="37"/>
      <c r="AM90" s="69" t="str">
        <f>IF(E20="","",E20)</f>
        <v xml:space="preserve"> </v>
      </c>
      <c r="AN90" s="4"/>
      <c r="AO90" s="4"/>
      <c r="AP90" s="4"/>
      <c r="AQ90" s="37"/>
      <c r="AR90" s="38"/>
      <c r="AS90" s="74"/>
      <c r="AT90" s="75"/>
      <c r="AU90" s="76"/>
      <c r="AV90" s="76"/>
      <c r="AW90" s="76"/>
      <c r="AX90" s="76"/>
      <c r="AY90" s="76"/>
      <c r="AZ90" s="76"/>
      <c r="BA90" s="76"/>
      <c r="BB90" s="76"/>
      <c r="BC90" s="76"/>
      <c r="BD90" s="77"/>
      <c r="BE90" s="37"/>
    </row>
    <row r="91" s="2" customFormat="1" ht="10.8" customHeight="1">
      <c r="A91" s="37"/>
      <c r="B91" s="38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7"/>
      <c r="AL91" s="37"/>
      <c r="AM91" s="37"/>
      <c r="AN91" s="37"/>
      <c r="AO91" s="37"/>
      <c r="AP91" s="37"/>
      <c r="AQ91" s="37"/>
      <c r="AR91" s="38"/>
      <c r="AS91" s="74"/>
      <c r="AT91" s="75"/>
      <c r="AU91" s="76"/>
      <c r="AV91" s="76"/>
      <c r="AW91" s="76"/>
      <c r="AX91" s="76"/>
      <c r="AY91" s="76"/>
      <c r="AZ91" s="76"/>
      <c r="BA91" s="76"/>
      <c r="BB91" s="76"/>
      <c r="BC91" s="76"/>
      <c r="BD91" s="77"/>
      <c r="BE91" s="37"/>
    </row>
    <row r="92" s="2" customFormat="1" ht="29.28" customHeight="1">
      <c r="A92" s="37"/>
      <c r="B92" s="38"/>
      <c r="C92" s="78" t="s">
        <v>55</v>
      </c>
      <c r="D92" s="79"/>
      <c r="E92" s="79"/>
      <c r="F92" s="79"/>
      <c r="G92" s="79"/>
      <c r="H92" s="80"/>
      <c r="I92" s="81" t="s">
        <v>56</v>
      </c>
      <c r="J92" s="79"/>
      <c r="K92" s="79"/>
      <c r="L92" s="79"/>
      <c r="M92" s="79"/>
      <c r="N92" s="79"/>
      <c r="O92" s="79"/>
      <c r="P92" s="79"/>
      <c r="Q92" s="79"/>
      <c r="R92" s="79"/>
      <c r="S92" s="79"/>
      <c r="T92" s="79"/>
      <c r="U92" s="79"/>
      <c r="V92" s="79"/>
      <c r="W92" s="79"/>
      <c r="X92" s="79"/>
      <c r="Y92" s="79"/>
      <c r="Z92" s="79"/>
      <c r="AA92" s="79"/>
      <c r="AB92" s="79"/>
      <c r="AC92" s="79"/>
      <c r="AD92" s="79"/>
      <c r="AE92" s="79"/>
      <c r="AF92" s="79"/>
      <c r="AG92" s="82" t="s">
        <v>57</v>
      </c>
      <c r="AH92" s="79"/>
      <c r="AI92" s="79"/>
      <c r="AJ92" s="79"/>
      <c r="AK92" s="79"/>
      <c r="AL92" s="79"/>
      <c r="AM92" s="79"/>
      <c r="AN92" s="81" t="s">
        <v>58</v>
      </c>
      <c r="AO92" s="79"/>
      <c r="AP92" s="83"/>
      <c r="AQ92" s="84" t="s">
        <v>59</v>
      </c>
      <c r="AR92" s="38"/>
      <c r="AS92" s="85" t="s">
        <v>60</v>
      </c>
      <c r="AT92" s="86" t="s">
        <v>61</v>
      </c>
      <c r="AU92" s="86" t="s">
        <v>62</v>
      </c>
      <c r="AV92" s="86" t="s">
        <v>63</v>
      </c>
      <c r="AW92" s="86" t="s">
        <v>64</v>
      </c>
      <c r="AX92" s="86" t="s">
        <v>65</v>
      </c>
      <c r="AY92" s="86" t="s">
        <v>66</v>
      </c>
      <c r="AZ92" s="86" t="s">
        <v>67</v>
      </c>
      <c r="BA92" s="86" t="s">
        <v>68</v>
      </c>
      <c r="BB92" s="86" t="s">
        <v>69</v>
      </c>
      <c r="BC92" s="86" t="s">
        <v>70</v>
      </c>
      <c r="BD92" s="87" t="s">
        <v>71</v>
      </c>
      <c r="BE92" s="37"/>
    </row>
    <row r="93" s="2" customFormat="1" ht="10.8" customHeight="1">
      <c r="A93" s="37"/>
      <c r="B93" s="38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37"/>
      <c r="AH93" s="37"/>
      <c r="AI93" s="37"/>
      <c r="AJ93" s="37"/>
      <c r="AK93" s="37"/>
      <c r="AL93" s="37"/>
      <c r="AM93" s="37"/>
      <c r="AN93" s="37"/>
      <c r="AO93" s="37"/>
      <c r="AP93" s="37"/>
      <c r="AQ93" s="37"/>
      <c r="AR93" s="38"/>
      <c r="AS93" s="88"/>
      <c r="AT93" s="89"/>
      <c r="AU93" s="89"/>
      <c r="AV93" s="89"/>
      <c r="AW93" s="89"/>
      <c r="AX93" s="89"/>
      <c r="AY93" s="89"/>
      <c r="AZ93" s="89"/>
      <c r="BA93" s="89"/>
      <c r="BB93" s="89"/>
      <c r="BC93" s="89"/>
      <c r="BD93" s="90"/>
      <c r="BE93" s="37"/>
    </row>
    <row r="94" s="6" customFormat="1" ht="32.4" customHeight="1">
      <c r="A94" s="6"/>
      <c r="B94" s="91"/>
      <c r="C94" s="92" t="s">
        <v>72</v>
      </c>
      <c r="D94" s="93"/>
      <c r="E94" s="93"/>
      <c r="F94" s="93"/>
      <c r="G94" s="93"/>
      <c r="H94" s="93"/>
      <c r="I94" s="93"/>
      <c r="J94" s="93"/>
      <c r="K94" s="93"/>
      <c r="L94" s="93"/>
      <c r="M94" s="93"/>
      <c r="N94" s="93"/>
      <c r="O94" s="93"/>
      <c r="P94" s="93"/>
      <c r="Q94" s="93"/>
      <c r="R94" s="93"/>
      <c r="S94" s="93"/>
      <c r="T94" s="93"/>
      <c r="U94" s="93"/>
      <c r="V94" s="93"/>
      <c r="W94" s="93"/>
      <c r="X94" s="93"/>
      <c r="Y94" s="93"/>
      <c r="Z94" s="93"/>
      <c r="AA94" s="93"/>
      <c r="AB94" s="93"/>
      <c r="AC94" s="93"/>
      <c r="AD94" s="93"/>
      <c r="AE94" s="93"/>
      <c r="AF94" s="93"/>
      <c r="AG94" s="94">
        <f>ROUND(AG95,2)</f>
        <v>0</v>
      </c>
      <c r="AH94" s="94"/>
      <c r="AI94" s="94"/>
      <c r="AJ94" s="94"/>
      <c r="AK94" s="94"/>
      <c r="AL94" s="94"/>
      <c r="AM94" s="94"/>
      <c r="AN94" s="95">
        <f>SUM(AG94,AT94)</f>
        <v>0</v>
      </c>
      <c r="AO94" s="95"/>
      <c r="AP94" s="95"/>
      <c r="AQ94" s="96" t="s">
        <v>1</v>
      </c>
      <c r="AR94" s="91"/>
      <c r="AS94" s="97">
        <f>ROUND(AS95,2)</f>
        <v>0</v>
      </c>
      <c r="AT94" s="98">
        <f>ROUND(SUM(AV94:AW94),2)</f>
        <v>0</v>
      </c>
      <c r="AU94" s="99">
        <f>ROUND(AU95,5)</f>
        <v>0</v>
      </c>
      <c r="AV94" s="98">
        <f>ROUND(AZ94*L29,2)</f>
        <v>0</v>
      </c>
      <c r="AW94" s="98">
        <f>ROUND(BA94*L30,2)</f>
        <v>0</v>
      </c>
      <c r="AX94" s="98">
        <f>ROUND(BB94*L29,2)</f>
        <v>0</v>
      </c>
      <c r="AY94" s="98">
        <f>ROUND(BC94*L30,2)</f>
        <v>0</v>
      </c>
      <c r="AZ94" s="98">
        <f>ROUND(AZ95,2)</f>
        <v>0</v>
      </c>
      <c r="BA94" s="98">
        <f>ROUND(BA95,2)</f>
        <v>0</v>
      </c>
      <c r="BB94" s="98">
        <f>ROUND(BB95,2)</f>
        <v>0</v>
      </c>
      <c r="BC94" s="98">
        <f>ROUND(BC95,2)</f>
        <v>0</v>
      </c>
      <c r="BD94" s="100">
        <f>ROUND(BD95,2)</f>
        <v>0</v>
      </c>
      <c r="BE94" s="6"/>
      <c r="BS94" s="101" t="s">
        <v>73</v>
      </c>
      <c r="BT94" s="101" t="s">
        <v>74</v>
      </c>
      <c r="BV94" s="101" t="s">
        <v>75</v>
      </c>
      <c r="BW94" s="101" t="s">
        <v>4</v>
      </c>
      <c r="BX94" s="101" t="s">
        <v>76</v>
      </c>
      <c r="CL94" s="101" t="s">
        <v>1</v>
      </c>
    </row>
    <row r="95" s="7" customFormat="1" ht="24.75" customHeight="1">
      <c r="A95" s="102" t="s">
        <v>77</v>
      </c>
      <c r="B95" s="103"/>
      <c r="C95" s="104"/>
      <c r="D95" s="105" t="s">
        <v>14</v>
      </c>
      <c r="E95" s="105"/>
      <c r="F95" s="105"/>
      <c r="G95" s="105"/>
      <c r="H95" s="105"/>
      <c r="I95" s="106"/>
      <c r="J95" s="105" t="s">
        <v>17</v>
      </c>
      <c r="K95" s="105"/>
      <c r="L95" s="105"/>
      <c r="M95" s="105"/>
      <c r="N95" s="105"/>
      <c r="O95" s="105"/>
      <c r="P95" s="105"/>
      <c r="Q95" s="105"/>
      <c r="R95" s="105"/>
      <c r="S95" s="105"/>
      <c r="T95" s="105"/>
      <c r="U95" s="105"/>
      <c r="V95" s="105"/>
      <c r="W95" s="105"/>
      <c r="X95" s="105"/>
      <c r="Y95" s="105"/>
      <c r="Z95" s="105"/>
      <c r="AA95" s="105"/>
      <c r="AB95" s="105"/>
      <c r="AC95" s="105"/>
      <c r="AD95" s="105"/>
      <c r="AE95" s="105"/>
      <c r="AF95" s="105"/>
      <c r="AG95" s="107">
        <f>'25LMC0451 - OPRAVA Krupná...'!J28</f>
        <v>0</v>
      </c>
      <c r="AH95" s="106"/>
      <c r="AI95" s="106"/>
      <c r="AJ95" s="106"/>
      <c r="AK95" s="106"/>
      <c r="AL95" s="106"/>
      <c r="AM95" s="106"/>
      <c r="AN95" s="107">
        <f>SUM(AG95,AT95)</f>
        <v>0</v>
      </c>
      <c r="AO95" s="106"/>
      <c r="AP95" s="106"/>
      <c r="AQ95" s="108" t="s">
        <v>78</v>
      </c>
      <c r="AR95" s="103"/>
      <c r="AS95" s="109">
        <v>0</v>
      </c>
      <c r="AT95" s="110">
        <f>ROUND(SUM(AV95:AW95),2)</f>
        <v>0</v>
      </c>
      <c r="AU95" s="111">
        <f>'25LMC0451 - OPRAVA Krupná...'!P148</f>
        <v>0</v>
      </c>
      <c r="AV95" s="110">
        <f>'25LMC0451 - OPRAVA Krupná...'!J31</f>
        <v>0</v>
      </c>
      <c r="AW95" s="110">
        <f>'25LMC0451 - OPRAVA Krupná...'!J32</f>
        <v>0</v>
      </c>
      <c r="AX95" s="110">
        <f>'25LMC0451 - OPRAVA Krupná...'!J33</f>
        <v>0</v>
      </c>
      <c r="AY95" s="110">
        <f>'25LMC0451 - OPRAVA Krupná...'!J34</f>
        <v>0</v>
      </c>
      <c r="AZ95" s="110">
        <f>'25LMC0451 - OPRAVA Krupná...'!F31</f>
        <v>0</v>
      </c>
      <c r="BA95" s="110">
        <f>'25LMC0451 - OPRAVA Krupná...'!F32</f>
        <v>0</v>
      </c>
      <c r="BB95" s="110">
        <f>'25LMC0451 - OPRAVA Krupná...'!F33</f>
        <v>0</v>
      </c>
      <c r="BC95" s="110">
        <f>'25LMC0451 - OPRAVA Krupná...'!F34</f>
        <v>0</v>
      </c>
      <c r="BD95" s="112">
        <f>'25LMC0451 - OPRAVA Krupná...'!F35</f>
        <v>0</v>
      </c>
      <c r="BE95" s="7"/>
      <c r="BT95" s="113" t="s">
        <v>79</v>
      </c>
      <c r="BU95" s="113" t="s">
        <v>80</v>
      </c>
      <c r="BV95" s="113" t="s">
        <v>75</v>
      </c>
      <c r="BW95" s="113" t="s">
        <v>4</v>
      </c>
      <c r="BX95" s="113" t="s">
        <v>76</v>
      </c>
      <c r="CL95" s="113" t="s">
        <v>1</v>
      </c>
    </row>
    <row r="96" s="2" customFormat="1" ht="30" customHeight="1">
      <c r="A96" s="37"/>
      <c r="B96" s="38"/>
      <c r="C96" s="37"/>
      <c r="D96" s="37"/>
      <c r="E96" s="37"/>
      <c r="F96" s="37"/>
      <c r="G96" s="37"/>
      <c r="H96" s="37"/>
      <c r="I96" s="37"/>
      <c r="J96" s="37"/>
      <c r="K96" s="37"/>
      <c r="L96" s="37"/>
      <c r="M96" s="37"/>
      <c r="N96" s="37"/>
      <c r="O96" s="37"/>
      <c r="P96" s="37"/>
      <c r="Q96" s="37"/>
      <c r="R96" s="37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F96" s="37"/>
      <c r="AG96" s="37"/>
      <c r="AH96" s="37"/>
      <c r="AI96" s="37"/>
      <c r="AJ96" s="37"/>
      <c r="AK96" s="37"/>
      <c r="AL96" s="37"/>
      <c r="AM96" s="37"/>
      <c r="AN96" s="37"/>
      <c r="AO96" s="37"/>
      <c r="AP96" s="37"/>
      <c r="AQ96" s="37"/>
      <c r="AR96" s="38"/>
      <c r="AS96" s="37"/>
      <c r="AT96" s="37"/>
      <c r="AU96" s="37"/>
      <c r="AV96" s="37"/>
      <c r="AW96" s="37"/>
      <c r="AX96" s="37"/>
      <c r="AY96" s="37"/>
      <c r="AZ96" s="37"/>
      <c r="BA96" s="37"/>
      <c r="BB96" s="37"/>
      <c r="BC96" s="37"/>
      <c r="BD96" s="37"/>
      <c r="BE96" s="37"/>
    </row>
    <row r="97" s="2" customFormat="1" ht="6.96" customHeight="1">
      <c r="A97" s="37"/>
      <c r="B97" s="59"/>
      <c r="C97" s="60"/>
      <c r="D97" s="60"/>
      <c r="E97" s="60"/>
      <c r="F97" s="60"/>
      <c r="G97" s="60"/>
      <c r="H97" s="60"/>
      <c r="I97" s="60"/>
      <c r="J97" s="60"/>
      <c r="K97" s="60"/>
      <c r="L97" s="60"/>
      <c r="M97" s="60"/>
      <c r="N97" s="60"/>
      <c r="O97" s="60"/>
      <c r="P97" s="60"/>
      <c r="Q97" s="60"/>
      <c r="R97" s="60"/>
      <c r="S97" s="60"/>
      <c r="T97" s="60"/>
      <c r="U97" s="60"/>
      <c r="V97" s="60"/>
      <c r="W97" s="60"/>
      <c r="X97" s="60"/>
      <c r="Y97" s="60"/>
      <c r="Z97" s="60"/>
      <c r="AA97" s="60"/>
      <c r="AB97" s="60"/>
      <c r="AC97" s="60"/>
      <c r="AD97" s="60"/>
      <c r="AE97" s="60"/>
      <c r="AF97" s="60"/>
      <c r="AG97" s="60"/>
      <c r="AH97" s="60"/>
      <c r="AI97" s="60"/>
      <c r="AJ97" s="60"/>
      <c r="AK97" s="60"/>
      <c r="AL97" s="60"/>
      <c r="AM97" s="60"/>
      <c r="AN97" s="60"/>
      <c r="AO97" s="60"/>
      <c r="AP97" s="60"/>
      <c r="AQ97" s="60"/>
      <c r="AR97" s="38"/>
      <c r="AS97" s="37"/>
      <c r="AT97" s="37"/>
      <c r="AU97" s="37"/>
      <c r="AV97" s="37"/>
      <c r="AW97" s="37"/>
      <c r="AX97" s="37"/>
      <c r="AY97" s="37"/>
      <c r="AZ97" s="37"/>
      <c r="BA97" s="37"/>
      <c r="BB97" s="37"/>
      <c r="BC97" s="37"/>
      <c r="BD97" s="37"/>
      <c r="BE97" s="37"/>
    </row>
  </sheetData>
  <mergeCells count="42"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85:AJ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AR2:BE2"/>
  </mergeCells>
  <hyperlinks>
    <hyperlink ref="A95" location="'25LMC0451 - OPRAVA Krupná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7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4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79</v>
      </c>
    </row>
    <row r="4" s="1" customFormat="1" ht="24.96" customHeight="1">
      <c r="B4" s="21"/>
      <c r="D4" s="22" t="s">
        <v>81</v>
      </c>
      <c r="L4" s="21"/>
      <c r="M4" s="114" t="s">
        <v>10</v>
      </c>
      <c r="AT4" s="18" t="s">
        <v>3</v>
      </c>
    </row>
    <row r="5" s="1" customFormat="1" ht="6.96" customHeight="1">
      <c r="B5" s="21"/>
      <c r="L5" s="21"/>
    </row>
    <row r="6" s="2" customFormat="1" ht="12" customHeight="1">
      <c r="A6" s="37"/>
      <c r="B6" s="38"/>
      <c r="C6" s="37"/>
      <c r="D6" s="31" t="s">
        <v>16</v>
      </c>
      <c r="E6" s="37"/>
      <c r="F6" s="37"/>
      <c r="G6" s="37"/>
      <c r="H6" s="37"/>
      <c r="I6" s="37"/>
      <c r="J6" s="37"/>
      <c r="K6" s="37"/>
      <c r="L6" s="54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</row>
    <row r="7" s="2" customFormat="1" ht="16.5" customHeight="1">
      <c r="A7" s="37"/>
      <c r="B7" s="38"/>
      <c r="C7" s="37"/>
      <c r="D7" s="37"/>
      <c r="E7" s="66" t="s">
        <v>17</v>
      </c>
      <c r="F7" s="37"/>
      <c r="G7" s="37"/>
      <c r="H7" s="37"/>
      <c r="I7" s="37"/>
      <c r="J7" s="37"/>
      <c r="K7" s="37"/>
      <c r="L7" s="54"/>
      <c r="S7" s="37"/>
      <c r="T7" s="37"/>
      <c r="U7" s="37"/>
      <c r="V7" s="37"/>
      <c r="W7" s="37"/>
      <c r="X7" s="37"/>
      <c r="Y7" s="37"/>
      <c r="Z7" s="37"/>
      <c r="AA7" s="37"/>
      <c r="AB7" s="37"/>
      <c r="AC7" s="37"/>
      <c r="AD7" s="37"/>
      <c r="AE7" s="37"/>
    </row>
    <row r="8" s="2" customFormat="1">
      <c r="A8" s="37"/>
      <c r="B8" s="38"/>
      <c r="C8" s="37"/>
      <c r="D8" s="37"/>
      <c r="E8" s="37"/>
      <c r="F8" s="37"/>
      <c r="G8" s="37"/>
      <c r="H8" s="37"/>
      <c r="I8" s="37"/>
      <c r="J8" s="37"/>
      <c r="K8" s="37"/>
      <c r="L8" s="54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2" customHeight="1">
      <c r="A9" s="37"/>
      <c r="B9" s="38"/>
      <c r="C9" s="37"/>
      <c r="D9" s="31" t="s">
        <v>18</v>
      </c>
      <c r="E9" s="37"/>
      <c r="F9" s="26" t="s">
        <v>1</v>
      </c>
      <c r="G9" s="37"/>
      <c r="H9" s="37"/>
      <c r="I9" s="31" t="s">
        <v>19</v>
      </c>
      <c r="J9" s="26" t="s">
        <v>1</v>
      </c>
      <c r="K9" s="37"/>
      <c r="L9" s="54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 ht="12" customHeight="1">
      <c r="A10" s="37"/>
      <c r="B10" s="38"/>
      <c r="C10" s="37"/>
      <c r="D10" s="31" t="s">
        <v>20</v>
      </c>
      <c r="E10" s="37"/>
      <c r="F10" s="26" t="s">
        <v>21</v>
      </c>
      <c r="G10" s="37"/>
      <c r="H10" s="37"/>
      <c r="I10" s="31" t="s">
        <v>22</v>
      </c>
      <c r="J10" s="68" t="str">
        <f>'Rekapitulace stavby'!AN8</f>
        <v>22. 7. 2025</v>
      </c>
      <c r="K10" s="37"/>
      <c r="L10" s="54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0.8" customHeight="1">
      <c r="A11" s="37"/>
      <c r="B11" s="38"/>
      <c r="C11" s="37"/>
      <c r="D11" s="37"/>
      <c r="E11" s="37"/>
      <c r="F11" s="37"/>
      <c r="G11" s="37"/>
      <c r="H11" s="37"/>
      <c r="I11" s="37"/>
      <c r="J11" s="37"/>
      <c r="K11" s="37"/>
      <c r="L11" s="54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38"/>
      <c r="C12" s="37"/>
      <c r="D12" s="31" t="s">
        <v>24</v>
      </c>
      <c r="E12" s="37"/>
      <c r="F12" s="37"/>
      <c r="G12" s="37"/>
      <c r="H12" s="37"/>
      <c r="I12" s="31" t="s">
        <v>25</v>
      </c>
      <c r="J12" s="26" t="str">
        <f>IF('Rekapitulace stavby'!AN10="","",'Rekapitulace stavby'!AN10)</f>
        <v/>
      </c>
      <c r="K12" s="37"/>
      <c r="L12" s="54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8" customHeight="1">
      <c r="A13" s="37"/>
      <c r="B13" s="38"/>
      <c r="C13" s="37"/>
      <c r="D13" s="37"/>
      <c r="E13" s="26" t="str">
        <f>IF('Rekapitulace stavby'!E11="","",'Rekapitulace stavby'!E11)</f>
        <v xml:space="preserve"> </v>
      </c>
      <c r="F13" s="37"/>
      <c r="G13" s="37"/>
      <c r="H13" s="37"/>
      <c r="I13" s="31" t="s">
        <v>27</v>
      </c>
      <c r="J13" s="26" t="str">
        <f>IF('Rekapitulace stavby'!AN11="","",'Rekapitulace stavby'!AN11)</f>
        <v/>
      </c>
      <c r="K13" s="37"/>
      <c r="L13" s="54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6.96" customHeight="1">
      <c r="A14" s="37"/>
      <c r="B14" s="38"/>
      <c r="C14" s="37"/>
      <c r="D14" s="37"/>
      <c r="E14" s="37"/>
      <c r="F14" s="37"/>
      <c r="G14" s="37"/>
      <c r="H14" s="37"/>
      <c r="I14" s="37"/>
      <c r="J14" s="37"/>
      <c r="K14" s="37"/>
      <c r="L14" s="54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2" customHeight="1">
      <c r="A15" s="37"/>
      <c r="B15" s="38"/>
      <c r="C15" s="37"/>
      <c r="D15" s="31" t="s">
        <v>28</v>
      </c>
      <c r="E15" s="37"/>
      <c r="F15" s="37"/>
      <c r="G15" s="37"/>
      <c r="H15" s="37"/>
      <c r="I15" s="31" t="s">
        <v>25</v>
      </c>
      <c r="J15" s="32" t="str">
        <f>'Rekapitulace stavby'!AN13</f>
        <v>Vyplň údaj</v>
      </c>
      <c r="K15" s="37"/>
      <c r="L15" s="54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18" customHeight="1">
      <c r="A16" s="37"/>
      <c r="B16" s="38"/>
      <c r="C16" s="37"/>
      <c r="D16" s="37"/>
      <c r="E16" s="32" t="str">
        <f>'Rekapitulace stavby'!E14</f>
        <v>Vyplň údaj</v>
      </c>
      <c r="F16" s="26"/>
      <c r="G16" s="26"/>
      <c r="H16" s="26"/>
      <c r="I16" s="31" t="s">
        <v>27</v>
      </c>
      <c r="J16" s="32" t="str">
        <f>'Rekapitulace stavby'!AN14</f>
        <v>Vyplň údaj</v>
      </c>
      <c r="K16" s="37"/>
      <c r="L16" s="54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6.96" customHeight="1">
      <c r="A17" s="37"/>
      <c r="B17" s="38"/>
      <c r="C17" s="37"/>
      <c r="D17" s="37"/>
      <c r="E17" s="37"/>
      <c r="F17" s="37"/>
      <c r="G17" s="37"/>
      <c r="H17" s="37"/>
      <c r="I17" s="37"/>
      <c r="J17" s="37"/>
      <c r="K17" s="37"/>
      <c r="L17" s="54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2" customHeight="1">
      <c r="A18" s="37"/>
      <c r="B18" s="38"/>
      <c r="C18" s="37"/>
      <c r="D18" s="31" t="s">
        <v>30</v>
      </c>
      <c r="E18" s="37"/>
      <c r="F18" s="37"/>
      <c r="G18" s="37"/>
      <c r="H18" s="37"/>
      <c r="I18" s="31" t="s">
        <v>25</v>
      </c>
      <c r="J18" s="26" t="str">
        <f>IF('Rekapitulace stavby'!AN16="","",'Rekapitulace stavby'!AN16)</f>
        <v/>
      </c>
      <c r="K18" s="37"/>
      <c r="L18" s="54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18" customHeight="1">
      <c r="A19" s="37"/>
      <c r="B19" s="38"/>
      <c r="C19" s="37"/>
      <c r="D19" s="37"/>
      <c r="E19" s="26" t="str">
        <f>IF('Rekapitulace stavby'!E17="","",'Rekapitulace stavby'!E17)</f>
        <v xml:space="preserve"> </v>
      </c>
      <c r="F19" s="37"/>
      <c r="G19" s="37"/>
      <c r="H19" s="37"/>
      <c r="I19" s="31" t="s">
        <v>27</v>
      </c>
      <c r="J19" s="26" t="str">
        <f>IF('Rekapitulace stavby'!AN17="","",'Rekapitulace stavby'!AN17)</f>
        <v/>
      </c>
      <c r="K19" s="37"/>
      <c r="L19" s="54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6.96" customHeight="1">
      <c r="A20" s="37"/>
      <c r="B20" s="38"/>
      <c r="C20" s="37"/>
      <c r="D20" s="37"/>
      <c r="E20" s="37"/>
      <c r="F20" s="37"/>
      <c r="G20" s="37"/>
      <c r="H20" s="37"/>
      <c r="I20" s="37"/>
      <c r="J20" s="37"/>
      <c r="K20" s="37"/>
      <c r="L20" s="54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2" customHeight="1">
      <c r="A21" s="37"/>
      <c r="B21" s="38"/>
      <c r="C21" s="37"/>
      <c r="D21" s="31" t="s">
        <v>32</v>
      </c>
      <c r="E21" s="37"/>
      <c r="F21" s="37"/>
      <c r="G21" s="37"/>
      <c r="H21" s="37"/>
      <c r="I21" s="31" t="s">
        <v>25</v>
      </c>
      <c r="J21" s="26" t="str">
        <f>IF('Rekapitulace stavby'!AN19="","",'Rekapitulace stavby'!AN19)</f>
        <v/>
      </c>
      <c r="K21" s="37"/>
      <c r="L21" s="54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18" customHeight="1">
      <c r="A22" s="37"/>
      <c r="B22" s="38"/>
      <c r="C22" s="37"/>
      <c r="D22" s="37"/>
      <c r="E22" s="26" t="str">
        <f>IF('Rekapitulace stavby'!E20="","",'Rekapitulace stavby'!E20)</f>
        <v xml:space="preserve"> </v>
      </c>
      <c r="F22" s="37"/>
      <c r="G22" s="37"/>
      <c r="H22" s="37"/>
      <c r="I22" s="31" t="s">
        <v>27</v>
      </c>
      <c r="J22" s="26" t="str">
        <f>IF('Rekapitulace stavby'!AN20="","",'Rekapitulace stavby'!AN20)</f>
        <v/>
      </c>
      <c r="K22" s="37"/>
      <c r="L22" s="54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6.96" customHeight="1">
      <c r="A23" s="37"/>
      <c r="B23" s="38"/>
      <c r="C23" s="37"/>
      <c r="D23" s="37"/>
      <c r="E23" s="37"/>
      <c r="F23" s="37"/>
      <c r="G23" s="37"/>
      <c r="H23" s="37"/>
      <c r="I23" s="37"/>
      <c r="J23" s="37"/>
      <c r="K23" s="37"/>
      <c r="L23" s="54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2" customHeight="1">
      <c r="A24" s="37"/>
      <c r="B24" s="38"/>
      <c r="C24" s="37"/>
      <c r="D24" s="31" t="s">
        <v>33</v>
      </c>
      <c r="E24" s="37"/>
      <c r="F24" s="37"/>
      <c r="G24" s="37"/>
      <c r="H24" s="37"/>
      <c r="I24" s="37"/>
      <c r="J24" s="37"/>
      <c r="K24" s="37"/>
      <c r="L24" s="54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8" customFormat="1" ht="16.5" customHeight="1">
      <c r="A25" s="115"/>
      <c r="B25" s="116"/>
      <c r="C25" s="115"/>
      <c r="D25" s="115"/>
      <c r="E25" s="35" t="s">
        <v>1</v>
      </c>
      <c r="F25" s="35"/>
      <c r="G25" s="35"/>
      <c r="H25" s="35"/>
      <c r="I25" s="115"/>
      <c r="J25" s="115"/>
      <c r="K25" s="115"/>
      <c r="L25" s="117"/>
      <c r="S25" s="115"/>
      <c r="T25" s="115"/>
      <c r="U25" s="115"/>
      <c r="V25" s="115"/>
      <c r="W25" s="115"/>
      <c r="X25" s="115"/>
      <c r="Y25" s="115"/>
      <c r="Z25" s="115"/>
      <c r="AA25" s="115"/>
      <c r="AB25" s="115"/>
      <c r="AC25" s="115"/>
      <c r="AD25" s="115"/>
      <c r="AE25" s="115"/>
    </row>
    <row r="26" s="2" customFormat="1" ht="6.96" customHeight="1">
      <c r="A26" s="37"/>
      <c r="B26" s="38"/>
      <c r="C26" s="37"/>
      <c r="D26" s="37"/>
      <c r="E26" s="37"/>
      <c r="F26" s="37"/>
      <c r="G26" s="37"/>
      <c r="H26" s="37"/>
      <c r="I26" s="37"/>
      <c r="J26" s="37"/>
      <c r="K26" s="37"/>
      <c r="L26" s="54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2" customFormat="1" ht="6.96" customHeight="1">
      <c r="A27" s="37"/>
      <c r="B27" s="38"/>
      <c r="C27" s="37"/>
      <c r="D27" s="89"/>
      <c r="E27" s="89"/>
      <c r="F27" s="89"/>
      <c r="G27" s="89"/>
      <c r="H27" s="89"/>
      <c r="I27" s="89"/>
      <c r="J27" s="89"/>
      <c r="K27" s="89"/>
      <c r="L27" s="54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</row>
    <row r="28" s="2" customFormat="1" ht="25.44" customHeight="1">
      <c r="A28" s="37"/>
      <c r="B28" s="38"/>
      <c r="C28" s="37"/>
      <c r="D28" s="118" t="s">
        <v>34</v>
      </c>
      <c r="E28" s="37"/>
      <c r="F28" s="37"/>
      <c r="G28" s="37"/>
      <c r="H28" s="37"/>
      <c r="I28" s="37"/>
      <c r="J28" s="95">
        <f>ROUND(J148, 2)</f>
        <v>0</v>
      </c>
      <c r="K28" s="37"/>
      <c r="L28" s="54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38"/>
      <c r="C29" s="37"/>
      <c r="D29" s="89"/>
      <c r="E29" s="89"/>
      <c r="F29" s="89"/>
      <c r="G29" s="89"/>
      <c r="H29" s="89"/>
      <c r="I29" s="89"/>
      <c r="J29" s="89"/>
      <c r="K29" s="89"/>
      <c r="L29" s="54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14.4" customHeight="1">
      <c r="A30" s="37"/>
      <c r="B30" s="38"/>
      <c r="C30" s="37"/>
      <c r="D30" s="37"/>
      <c r="E30" s="37"/>
      <c r="F30" s="42" t="s">
        <v>36</v>
      </c>
      <c r="G30" s="37"/>
      <c r="H30" s="37"/>
      <c r="I30" s="42" t="s">
        <v>35</v>
      </c>
      <c r="J30" s="42" t="s">
        <v>37</v>
      </c>
      <c r="K30" s="37"/>
      <c r="L30" s="54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14.4" customHeight="1">
      <c r="A31" s="37"/>
      <c r="B31" s="38"/>
      <c r="C31" s="37"/>
      <c r="D31" s="119" t="s">
        <v>38</v>
      </c>
      <c r="E31" s="31" t="s">
        <v>39</v>
      </c>
      <c r="F31" s="120">
        <f>ROUND((SUM(BE148:BE514)),  2)</f>
        <v>0</v>
      </c>
      <c r="G31" s="37"/>
      <c r="H31" s="37"/>
      <c r="I31" s="121">
        <v>0.20999999999999999</v>
      </c>
      <c r="J31" s="120">
        <f>ROUND(((SUM(BE148:BE514))*I31),  2)</f>
        <v>0</v>
      </c>
      <c r="K31" s="37"/>
      <c r="L31" s="54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38"/>
      <c r="C32" s="37"/>
      <c r="D32" s="37"/>
      <c r="E32" s="31" t="s">
        <v>40</v>
      </c>
      <c r="F32" s="120">
        <f>ROUND((SUM(BF148:BF514)),  2)</f>
        <v>0</v>
      </c>
      <c r="G32" s="37"/>
      <c r="H32" s="37"/>
      <c r="I32" s="121">
        <v>0.12</v>
      </c>
      <c r="J32" s="120">
        <f>ROUND(((SUM(BF148:BF514))*I32),  2)</f>
        <v>0</v>
      </c>
      <c r="K32" s="37"/>
      <c r="L32" s="54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hidden="1" s="2" customFormat="1" ht="14.4" customHeight="1">
      <c r="A33" s="37"/>
      <c r="B33" s="38"/>
      <c r="C33" s="37"/>
      <c r="D33" s="37"/>
      <c r="E33" s="31" t="s">
        <v>41</v>
      </c>
      <c r="F33" s="120">
        <f>ROUND((SUM(BG148:BG514)),  2)</f>
        <v>0</v>
      </c>
      <c r="G33" s="37"/>
      <c r="H33" s="37"/>
      <c r="I33" s="121">
        <v>0.20999999999999999</v>
      </c>
      <c r="J33" s="120">
        <f>0</f>
        <v>0</v>
      </c>
      <c r="K33" s="37"/>
      <c r="L33" s="54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hidden="1" s="2" customFormat="1" ht="14.4" customHeight="1">
      <c r="A34" s="37"/>
      <c r="B34" s="38"/>
      <c r="C34" s="37"/>
      <c r="D34" s="37"/>
      <c r="E34" s="31" t="s">
        <v>42</v>
      </c>
      <c r="F34" s="120">
        <f>ROUND((SUM(BH148:BH514)),  2)</f>
        <v>0</v>
      </c>
      <c r="G34" s="37"/>
      <c r="H34" s="37"/>
      <c r="I34" s="121">
        <v>0.12</v>
      </c>
      <c r="J34" s="120">
        <f>0</f>
        <v>0</v>
      </c>
      <c r="K34" s="37"/>
      <c r="L34" s="54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38"/>
      <c r="C35" s="37"/>
      <c r="D35" s="37"/>
      <c r="E35" s="31" t="s">
        <v>43</v>
      </c>
      <c r="F35" s="120">
        <f>ROUND((SUM(BI148:BI514)),  2)</f>
        <v>0</v>
      </c>
      <c r="G35" s="37"/>
      <c r="H35" s="37"/>
      <c r="I35" s="121">
        <v>0</v>
      </c>
      <c r="J35" s="120">
        <f>0</f>
        <v>0</v>
      </c>
      <c r="K35" s="37"/>
      <c r="L35" s="54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s="2" customFormat="1" ht="6.96" customHeight="1">
      <c r="A36" s="37"/>
      <c r="B36" s="38"/>
      <c r="C36" s="37"/>
      <c r="D36" s="37"/>
      <c r="E36" s="37"/>
      <c r="F36" s="37"/>
      <c r="G36" s="37"/>
      <c r="H36" s="37"/>
      <c r="I36" s="37"/>
      <c r="J36" s="37"/>
      <c r="K36" s="37"/>
      <c r="L36" s="54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s="2" customFormat="1" ht="25.44" customHeight="1">
      <c r="A37" s="37"/>
      <c r="B37" s="38"/>
      <c r="C37" s="122"/>
      <c r="D37" s="123" t="s">
        <v>44</v>
      </c>
      <c r="E37" s="80"/>
      <c r="F37" s="80"/>
      <c r="G37" s="124" t="s">
        <v>45</v>
      </c>
      <c r="H37" s="125" t="s">
        <v>46</v>
      </c>
      <c r="I37" s="80"/>
      <c r="J37" s="126">
        <f>SUM(J28:J35)</f>
        <v>0</v>
      </c>
      <c r="K37" s="127"/>
      <c r="L37" s="54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14.4" customHeight="1">
      <c r="A38" s="37"/>
      <c r="B38" s="38"/>
      <c r="C38" s="37"/>
      <c r="D38" s="37"/>
      <c r="E38" s="37"/>
      <c r="F38" s="37"/>
      <c r="G38" s="37"/>
      <c r="H38" s="37"/>
      <c r="I38" s="37"/>
      <c r="J38" s="37"/>
      <c r="K38" s="37"/>
      <c r="L38" s="54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1" customFormat="1" ht="14.4" customHeight="1">
      <c r="B39" s="21"/>
      <c r="L39" s="21"/>
    </row>
    <row r="40" s="1" customFormat="1" ht="14.4" customHeight="1">
      <c r="B40" s="21"/>
      <c r="L40" s="21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54"/>
      <c r="D50" s="55" t="s">
        <v>47</v>
      </c>
      <c r="E50" s="56"/>
      <c r="F50" s="56"/>
      <c r="G50" s="55" t="s">
        <v>48</v>
      </c>
      <c r="H50" s="56"/>
      <c r="I50" s="56"/>
      <c r="J50" s="56"/>
      <c r="K50" s="56"/>
      <c r="L50" s="5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7"/>
      <c r="B61" s="38"/>
      <c r="C61" s="37"/>
      <c r="D61" s="57" t="s">
        <v>49</v>
      </c>
      <c r="E61" s="40"/>
      <c r="F61" s="128" t="s">
        <v>50</v>
      </c>
      <c r="G61" s="57" t="s">
        <v>49</v>
      </c>
      <c r="H61" s="40"/>
      <c r="I61" s="40"/>
      <c r="J61" s="129" t="s">
        <v>50</v>
      </c>
      <c r="K61" s="40"/>
      <c r="L61" s="54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7"/>
      <c r="B65" s="38"/>
      <c r="C65" s="37"/>
      <c r="D65" s="55" t="s">
        <v>51</v>
      </c>
      <c r="E65" s="58"/>
      <c r="F65" s="58"/>
      <c r="G65" s="55" t="s">
        <v>52</v>
      </c>
      <c r="H65" s="58"/>
      <c r="I65" s="58"/>
      <c r="J65" s="58"/>
      <c r="K65" s="58"/>
      <c r="L65" s="54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7"/>
      <c r="B76" s="38"/>
      <c r="C76" s="37"/>
      <c r="D76" s="57" t="s">
        <v>49</v>
      </c>
      <c r="E76" s="40"/>
      <c r="F76" s="128" t="s">
        <v>50</v>
      </c>
      <c r="G76" s="57" t="s">
        <v>49</v>
      </c>
      <c r="H76" s="40"/>
      <c r="I76" s="40"/>
      <c r="J76" s="129" t="s">
        <v>50</v>
      </c>
      <c r="K76" s="40"/>
      <c r="L76" s="54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59"/>
      <c r="C77" s="60"/>
      <c r="D77" s="60"/>
      <c r="E77" s="60"/>
      <c r="F77" s="60"/>
      <c r="G77" s="60"/>
      <c r="H77" s="60"/>
      <c r="I77" s="60"/>
      <c r="J77" s="60"/>
      <c r="K77" s="60"/>
      <c r="L77" s="54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61"/>
      <c r="C81" s="62"/>
      <c r="D81" s="62"/>
      <c r="E81" s="62"/>
      <c r="F81" s="62"/>
      <c r="G81" s="62"/>
      <c r="H81" s="62"/>
      <c r="I81" s="62"/>
      <c r="J81" s="62"/>
      <c r="K81" s="62"/>
      <c r="L81" s="54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82</v>
      </c>
      <c r="D82" s="37"/>
      <c r="E82" s="37"/>
      <c r="F82" s="37"/>
      <c r="G82" s="37"/>
      <c r="H82" s="37"/>
      <c r="I82" s="37"/>
      <c r="J82" s="37"/>
      <c r="K82" s="37"/>
      <c r="L82" s="54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7"/>
      <c r="D83" s="37"/>
      <c r="E83" s="37"/>
      <c r="F83" s="37"/>
      <c r="G83" s="37"/>
      <c r="H83" s="37"/>
      <c r="I83" s="37"/>
      <c r="J83" s="37"/>
      <c r="K83" s="37"/>
      <c r="L83" s="54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16</v>
      </c>
      <c r="D84" s="37"/>
      <c r="E84" s="37"/>
      <c r="F84" s="37"/>
      <c r="G84" s="37"/>
      <c r="H84" s="37"/>
      <c r="I84" s="37"/>
      <c r="J84" s="37"/>
      <c r="K84" s="37"/>
      <c r="L84" s="54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16.5" customHeight="1">
      <c r="A85" s="37"/>
      <c r="B85" s="38"/>
      <c r="C85" s="37"/>
      <c r="D85" s="37"/>
      <c r="E85" s="66" t="str">
        <f>E7</f>
        <v>OPRAVA Krupná 2082/19 - byt č.03</v>
      </c>
      <c r="F85" s="37"/>
      <c r="G85" s="37"/>
      <c r="H85" s="37"/>
      <c r="I85" s="37"/>
      <c r="J85" s="37"/>
      <c r="K85" s="37"/>
      <c r="L85" s="54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6.96" customHeight="1">
      <c r="A86" s="37"/>
      <c r="B86" s="38"/>
      <c r="C86" s="37"/>
      <c r="D86" s="37"/>
      <c r="E86" s="37"/>
      <c r="F86" s="37"/>
      <c r="G86" s="37"/>
      <c r="H86" s="37"/>
      <c r="I86" s="37"/>
      <c r="J86" s="37"/>
      <c r="K86" s="37"/>
      <c r="L86" s="54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2" customFormat="1" ht="12" customHeight="1">
      <c r="A87" s="37"/>
      <c r="B87" s="38"/>
      <c r="C87" s="31" t="s">
        <v>20</v>
      </c>
      <c r="D87" s="37"/>
      <c r="E87" s="37"/>
      <c r="F87" s="26" t="str">
        <f>F10</f>
        <v>Praha 12, Krupná 2082/19</v>
      </c>
      <c r="G87" s="37"/>
      <c r="H87" s="37"/>
      <c r="I87" s="31" t="s">
        <v>22</v>
      </c>
      <c r="J87" s="68" t="str">
        <f>IF(J10="","",J10)</f>
        <v>22. 7. 2025</v>
      </c>
      <c r="K87" s="37"/>
      <c r="L87" s="54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6.96" customHeight="1">
      <c r="A88" s="37"/>
      <c r="B88" s="38"/>
      <c r="C88" s="37"/>
      <c r="D88" s="37"/>
      <c r="E88" s="37"/>
      <c r="F88" s="37"/>
      <c r="G88" s="37"/>
      <c r="H88" s="37"/>
      <c r="I88" s="37"/>
      <c r="J88" s="37"/>
      <c r="K88" s="37"/>
      <c r="L88" s="54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5.15" customHeight="1">
      <c r="A89" s="37"/>
      <c r="B89" s="38"/>
      <c r="C89" s="31" t="s">
        <v>24</v>
      </c>
      <c r="D89" s="37"/>
      <c r="E89" s="37"/>
      <c r="F89" s="26" t="str">
        <f>E13</f>
        <v xml:space="preserve"> </v>
      </c>
      <c r="G89" s="37"/>
      <c r="H89" s="37"/>
      <c r="I89" s="31" t="s">
        <v>30</v>
      </c>
      <c r="J89" s="35" t="str">
        <f>E19</f>
        <v xml:space="preserve"> </v>
      </c>
      <c r="K89" s="37"/>
      <c r="L89" s="54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15.15" customHeight="1">
      <c r="A90" s="37"/>
      <c r="B90" s="38"/>
      <c r="C90" s="31" t="s">
        <v>28</v>
      </c>
      <c r="D90" s="37"/>
      <c r="E90" s="37"/>
      <c r="F90" s="26" t="str">
        <f>IF(E16="","",E16)</f>
        <v>Vyplň údaj</v>
      </c>
      <c r="G90" s="37"/>
      <c r="H90" s="37"/>
      <c r="I90" s="31" t="s">
        <v>32</v>
      </c>
      <c r="J90" s="35" t="str">
        <f>E22</f>
        <v xml:space="preserve"> </v>
      </c>
      <c r="K90" s="37"/>
      <c r="L90" s="54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10.32" customHeight="1">
      <c r="A91" s="37"/>
      <c r="B91" s="38"/>
      <c r="C91" s="37"/>
      <c r="D91" s="37"/>
      <c r="E91" s="37"/>
      <c r="F91" s="37"/>
      <c r="G91" s="37"/>
      <c r="H91" s="37"/>
      <c r="I91" s="37"/>
      <c r="J91" s="37"/>
      <c r="K91" s="37"/>
      <c r="L91" s="54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29.28" customHeight="1">
      <c r="A92" s="37"/>
      <c r="B92" s="38"/>
      <c r="C92" s="130" t="s">
        <v>83</v>
      </c>
      <c r="D92" s="122"/>
      <c r="E92" s="122"/>
      <c r="F92" s="122"/>
      <c r="G92" s="122"/>
      <c r="H92" s="122"/>
      <c r="I92" s="122"/>
      <c r="J92" s="131" t="s">
        <v>84</v>
      </c>
      <c r="K92" s="122"/>
      <c r="L92" s="54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0.32" customHeight="1">
      <c r="A93" s="37"/>
      <c r="B93" s="38"/>
      <c r="C93" s="37"/>
      <c r="D93" s="37"/>
      <c r="E93" s="37"/>
      <c r="F93" s="37"/>
      <c r="G93" s="37"/>
      <c r="H93" s="37"/>
      <c r="I93" s="37"/>
      <c r="J93" s="37"/>
      <c r="K93" s="37"/>
      <c r="L93" s="54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22.8" customHeight="1">
      <c r="A94" s="37"/>
      <c r="B94" s="38"/>
      <c r="C94" s="132" t="s">
        <v>85</v>
      </c>
      <c r="D94" s="37"/>
      <c r="E94" s="37"/>
      <c r="F94" s="37"/>
      <c r="G94" s="37"/>
      <c r="H94" s="37"/>
      <c r="I94" s="37"/>
      <c r="J94" s="95">
        <f>J148</f>
        <v>0</v>
      </c>
      <c r="K94" s="37"/>
      <c r="L94" s="54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U94" s="18" t="s">
        <v>86</v>
      </c>
    </row>
    <row r="95" s="9" customFormat="1" ht="24.96" customHeight="1">
      <c r="A95" s="9"/>
      <c r="B95" s="133"/>
      <c r="C95" s="9"/>
      <c r="D95" s="134" t="s">
        <v>87</v>
      </c>
      <c r="E95" s="135"/>
      <c r="F95" s="135"/>
      <c r="G95" s="135"/>
      <c r="H95" s="135"/>
      <c r="I95" s="135"/>
      <c r="J95" s="136">
        <f>J149</f>
        <v>0</v>
      </c>
      <c r="K95" s="9"/>
      <c r="L95" s="133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</row>
    <row r="96" s="10" customFormat="1" ht="19.92" customHeight="1">
      <c r="A96" s="10"/>
      <c r="B96" s="137"/>
      <c r="C96" s="10"/>
      <c r="D96" s="138" t="s">
        <v>88</v>
      </c>
      <c r="E96" s="139"/>
      <c r="F96" s="139"/>
      <c r="G96" s="139"/>
      <c r="H96" s="139"/>
      <c r="I96" s="139"/>
      <c r="J96" s="140">
        <f>J150</f>
        <v>0</v>
      </c>
      <c r="K96" s="10"/>
      <c r="L96" s="137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</row>
    <row r="97" s="10" customFormat="1" ht="19.92" customHeight="1">
      <c r="A97" s="10"/>
      <c r="B97" s="137"/>
      <c r="C97" s="10"/>
      <c r="D97" s="138" t="s">
        <v>89</v>
      </c>
      <c r="E97" s="139"/>
      <c r="F97" s="139"/>
      <c r="G97" s="139"/>
      <c r="H97" s="139"/>
      <c r="I97" s="139"/>
      <c r="J97" s="140">
        <f>J154</f>
        <v>0</v>
      </c>
      <c r="K97" s="10"/>
      <c r="L97" s="137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</row>
    <row r="98" s="10" customFormat="1" ht="19.92" customHeight="1">
      <c r="A98" s="10"/>
      <c r="B98" s="137"/>
      <c r="C98" s="10"/>
      <c r="D98" s="138" t="s">
        <v>90</v>
      </c>
      <c r="E98" s="139"/>
      <c r="F98" s="139"/>
      <c r="G98" s="139"/>
      <c r="H98" s="139"/>
      <c r="I98" s="139"/>
      <c r="J98" s="140">
        <f>J175</f>
        <v>0</v>
      </c>
      <c r="K98" s="10"/>
      <c r="L98" s="137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37"/>
      <c r="C99" s="10"/>
      <c r="D99" s="138" t="s">
        <v>91</v>
      </c>
      <c r="E99" s="139"/>
      <c r="F99" s="139"/>
      <c r="G99" s="139"/>
      <c r="H99" s="139"/>
      <c r="I99" s="139"/>
      <c r="J99" s="140">
        <f>J196</f>
        <v>0</v>
      </c>
      <c r="K99" s="10"/>
      <c r="L99" s="137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9" customFormat="1" ht="24.96" customHeight="1">
      <c r="A100" s="9"/>
      <c r="B100" s="133"/>
      <c r="C100" s="9"/>
      <c r="D100" s="134" t="s">
        <v>92</v>
      </c>
      <c r="E100" s="135"/>
      <c r="F100" s="135"/>
      <c r="G100" s="135"/>
      <c r="H100" s="135"/>
      <c r="I100" s="135"/>
      <c r="J100" s="136">
        <f>J210</f>
        <v>0</v>
      </c>
      <c r="K100" s="9"/>
      <c r="L100" s="133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</row>
    <row r="101" s="9" customFormat="1" ht="24.96" customHeight="1">
      <c r="A101" s="9"/>
      <c r="B101" s="133"/>
      <c r="C101" s="9"/>
      <c r="D101" s="134" t="s">
        <v>93</v>
      </c>
      <c r="E101" s="135"/>
      <c r="F101" s="135"/>
      <c r="G101" s="135"/>
      <c r="H101" s="135"/>
      <c r="I101" s="135"/>
      <c r="J101" s="136">
        <f>J214</f>
        <v>0</v>
      </c>
      <c r="K101" s="9"/>
      <c r="L101" s="133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10" customFormat="1" ht="19.92" customHeight="1">
      <c r="A102" s="10"/>
      <c r="B102" s="137"/>
      <c r="C102" s="10"/>
      <c r="D102" s="138" t="s">
        <v>94</v>
      </c>
      <c r="E102" s="139"/>
      <c r="F102" s="139"/>
      <c r="G102" s="139"/>
      <c r="H102" s="139"/>
      <c r="I102" s="139"/>
      <c r="J102" s="140">
        <f>J215</f>
        <v>0</v>
      </c>
      <c r="K102" s="10"/>
      <c r="L102" s="137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37"/>
      <c r="C103" s="10"/>
      <c r="D103" s="138" t="s">
        <v>95</v>
      </c>
      <c r="E103" s="139"/>
      <c r="F103" s="139"/>
      <c r="G103" s="139"/>
      <c r="H103" s="139"/>
      <c r="I103" s="139"/>
      <c r="J103" s="140">
        <f>J226</f>
        <v>0</v>
      </c>
      <c r="K103" s="10"/>
      <c r="L103" s="137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37"/>
      <c r="C104" s="10"/>
      <c r="D104" s="138" t="s">
        <v>96</v>
      </c>
      <c r="E104" s="139"/>
      <c r="F104" s="139"/>
      <c r="G104" s="139"/>
      <c r="H104" s="139"/>
      <c r="I104" s="139"/>
      <c r="J104" s="140">
        <f>J251</f>
        <v>0</v>
      </c>
      <c r="K104" s="10"/>
      <c r="L104" s="137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37"/>
      <c r="C105" s="10"/>
      <c r="D105" s="138" t="s">
        <v>97</v>
      </c>
      <c r="E105" s="139"/>
      <c r="F105" s="139"/>
      <c r="G105" s="139"/>
      <c r="H105" s="139"/>
      <c r="I105" s="139"/>
      <c r="J105" s="140">
        <f>J277</f>
        <v>0</v>
      </c>
      <c r="K105" s="10"/>
      <c r="L105" s="137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37"/>
      <c r="C106" s="10"/>
      <c r="D106" s="138" t="s">
        <v>98</v>
      </c>
      <c r="E106" s="139"/>
      <c r="F106" s="139"/>
      <c r="G106" s="139"/>
      <c r="H106" s="139"/>
      <c r="I106" s="139"/>
      <c r="J106" s="140">
        <f>J302</f>
        <v>0</v>
      </c>
      <c r="K106" s="10"/>
      <c r="L106" s="137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137"/>
      <c r="C107" s="10"/>
      <c r="D107" s="138" t="s">
        <v>99</v>
      </c>
      <c r="E107" s="139"/>
      <c r="F107" s="139"/>
      <c r="G107" s="139"/>
      <c r="H107" s="139"/>
      <c r="I107" s="139"/>
      <c r="J107" s="140">
        <f>J308</f>
        <v>0</v>
      </c>
      <c r="K107" s="10"/>
      <c r="L107" s="137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10" customFormat="1" ht="19.92" customHeight="1">
      <c r="A108" s="10"/>
      <c r="B108" s="137"/>
      <c r="C108" s="10"/>
      <c r="D108" s="138" t="s">
        <v>100</v>
      </c>
      <c r="E108" s="139"/>
      <c r="F108" s="139"/>
      <c r="G108" s="139"/>
      <c r="H108" s="139"/>
      <c r="I108" s="139"/>
      <c r="J108" s="140">
        <f>J313</f>
        <v>0</v>
      </c>
      <c r="K108" s="10"/>
      <c r="L108" s="137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10" customFormat="1" ht="19.92" customHeight="1">
      <c r="A109" s="10"/>
      <c r="B109" s="137"/>
      <c r="C109" s="10"/>
      <c r="D109" s="138" t="s">
        <v>101</v>
      </c>
      <c r="E109" s="139"/>
      <c r="F109" s="139"/>
      <c r="G109" s="139"/>
      <c r="H109" s="139"/>
      <c r="I109" s="139"/>
      <c r="J109" s="140">
        <f>J323</f>
        <v>0</v>
      </c>
      <c r="K109" s="10"/>
      <c r="L109" s="137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10" customFormat="1" ht="19.92" customHeight="1">
      <c r="A110" s="10"/>
      <c r="B110" s="137"/>
      <c r="C110" s="10"/>
      <c r="D110" s="138" t="s">
        <v>102</v>
      </c>
      <c r="E110" s="139"/>
      <c r="F110" s="139"/>
      <c r="G110" s="139"/>
      <c r="H110" s="139"/>
      <c r="I110" s="139"/>
      <c r="J110" s="140">
        <f>J327</f>
        <v>0</v>
      </c>
      <c r="K110" s="10"/>
      <c r="L110" s="137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</row>
    <row r="111" s="10" customFormat="1" ht="19.92" customHeight="1">
      <c r="A111" s="10"/>
      <c r="B111" s="137"/>
      <c r="C111" s="10"/>
      <c r="D111" s="138" t="s">
        <v>103</v>
      </c>
      <c r="E111" s="139"/>
      <c r="F111" s="139"/>
      <c r="G111" s="139"/>
      <c r="H111" s="139"/>
      <c r="I111" s="139"/>
      <c r="J111" s="140">
        <f>J331</f>
        <v>0</v>
      </c>
      <c r="K111" s="10"/>
      <c r="L111" s="137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</row>
    <row r="112" s="10" customFormat="1" ht="19.92" customHeight="1">
      <c r="A112" s="10"/>
      <c r="B112" s="137"/>
      <c r="C112" s="10"/>
      <c r="D112" s="138" t="s">
        <v>104</v>
      </c>
      <c r="E112" s="139"/>
      <c r="F112" s="139"/>
      <c r="G112" s="139"/>
      <c r="H112" s="139"/>
      <c r="I112" s="139"/>
      <c r="J112" s="140">
        <f>J334</f>
        <v>0</v>
      </c>
      <c r="K112" s="10"/>
      <c r="L112" s="137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</row>
    <row r="113" s="10" customFormat="1" ht="19.92" customHeight="1">
      <c r="A113" s="10"/>
      <c r="B113" s="137"/>
      <c r="C113" s="10"/>
      <c r="D113" s="138" t="s">
        <v>105</v>
      </c>
      <c r="E113" s="139"/>
      <c r="F113" s="139"/>
      <c r="G113" s="139"/>
      <c r="H113" s="139"/>
      <c r="I113" s="139"/>
      <c r="J113" s="140">
        <f>J346</f>
        <v>0</v>
      </c>
      <c r="K113" s="10"/>
      <c r="L113" s="137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</row>
    <row r="114" s="10" customFormat="1" ht="19.92" customHeight="1">
      <c r="A114" s="10"/>
      <c r="B114" s="137"/>
      <c r="C114" s="10"/>
      <c r="D114" s="138" t="s">
        <v>106</v>
      </c>
      <c r="E114" s="139"/>
      <c r="F114" s="139"/>
      <c r="G114" s="139"/>
      <c r="H114" s="139"/>
      <c r="I114" s="139"/>
      <c r="J114" s="140">
        <f>J352</f>
        <v>0</v>
      </c>
      <c r="K114" s="10"/>
      <c r="L114" s="137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</row>
    <row r="115" s="10" customFormat="1" ht="19.92" customHeight="1">
      <c r="A115" s="10"/>
      <c r="B115" s="137"/>
      <c r="C115" s="10"/>
      <c r="D115" s="138" t="s">
        <v>107</v>
      </c>
      <c r="E115" s="139"/>
      <c r="F115" s="139"/>
      <c r="G115" s="139"/>
      <c r="H115" s="139"/>
      <c r="I115" s="139"/>
      <c r="J115" s="140">
        <f>J366</f>
        <v>0</v>
      </c>
      <c r="K115" s="10"/>
      <c r="L115" s="137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</row>
    <row r="116" s="10" customFormat="1" ht="19.92" customHeight="1">
      <c r="A116" s="10"/>
      <c r="B116" s="137"/>
      <c r="C116" s="10"/>
      <c r="D116" s="138" t="s">
        <v>108</v>
      </c>
      <c r="E116" s="139"/>
      <c r="F116" s="139"/>
      <c r="G116" s="139"/>
      <c r="H116" s="139"/>
      <c r="I116" s="139"/>
      <c r="J116" s="140">
        <f>J374</f>
        <v>0</v>
      </c>
      <c r="K116" s="10"/>
      <c r="L116" s="137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</row>
    <row r="117" s="10" customFormat="1" ht="19.92" customHeight="1">
      <c r="A117" s="10"/>
      <c r="B117" s="137"/>
      <c r="C117" s="10"/>
      <c r="D117" s="138" t="s">
        <v>109</v>
      </c>
      <c r="E117" s="139"/>
      <c r="F117" s="139"/>
      <c r="G117" s="139"/>
      <c r="H117" s="139"/>
      <c r="I117" s="139"/>
      <c r="J117" s="140">
        <f>J384</f>
        <v>0</v>
      </c>
      <c r="K117" s="10"/>
      <c r="L117" s="137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</row>
    <row r="118" s="10" customFormat="1" ht="19.92" customHeight="1">
      <c r="A118" s="10"/>
      <c r="B118" s="137"/>
      <c r="C118" s="10"/>
      <c r="D118" s="138" t="s">
        <v>110</v>
      </c>
      <c r="E118" s="139"/>
      <c r="F118" s="139"/>
      <c r="G118" s="139"/>
      <c r="H118" s="139"/>
      <c r="I118" s="139"/>
      <c r="J118" s="140">
        <f>J392</f>
        <v>0</v>
      </c>
      <c r="K118" s="10"/>
      <c r="L118" s="137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</row>
    <row r="119" s="10" customFormat="1" ht="19.92" customHeight="1">
      <c r="A119" s="10"/>
      <c r="B119" s="137"/>
      <c r="C119" s="10"/>
      <c r="D119" s="138" t="s">
        <v>111</v>
      </c>
      <c r="E119" s="139"/>
      <c r="F119" s="139"/>
      <c r="G119" s="139"/>
      <c r="H119" s="139"/>
      <c r="I119" s="139"/>
      <c r="J119" s="140">
        <f>J416</f>
        <v>0</v>
      </c>
      <c r="K119" s="10"/>
      <c r="L119" s="137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</row>
    <row r="120" s="10" customFormat="1" ht="19.92" customHeight="1">
      <c r="A120" s="10"/>
      <c r="B120" s="137"/>
      <c r="C120" s="10"/>
      <c r="D120" s="138" t="s">
        <v>112</v>
      </c>
      <c r="E120" s="139"/>
      <c r="F120" s="139"/>
      <c r="G120" s="139"/>
      <c r="H120" s="139"/>
      <c r="I120" s="139"/>
      <c r="J120" s="140">
        <f>J419</f>
        <v>0</v>
      </c>
      <c r="K120" s="10"/>
      <c r="L120" s="137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</row>
    <row r="121" s="10" customFormat="1" ht="19.92" customHeight="1">
      <c r="A121" s="10"/>
      <c r="B121" s="137"/>
      <c r="C121" s="10"/>
      <c r="D121" s="138" t="s">
        <v>113</v>
      </c>
      <c r="E121" s="139"/>
      <c r="F121" s="139"/>
      <c r="G121" s="139"/>
      <c r="H121" s="139"/>
      <c r="I121" s="139"/>
      <c r="J121" s="140">
        <f>J432</f>
        <v>0</v>
      </c>
      <c r="K121" s="10"/>
      <c r="L121" s="137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</row>
    <row r="122" s="10" customFormat="1" ht="19.92" customHeight="1">
      <c r="A122" s="10"/>
      <c r="B122" s="137"/>
      <c r="C122" s="10"/>
      <c r="D122" s="138" t="s">
        <v>114</v>
      </c>
      <c r="E122" s="139"/>
      <c r="F122" s="139"/>
      <c r="G122" s="139"/>
      <c r="H122" s="139"/>
      <c r="I122" s="139"/>
      <c r="J122" s="140">
        <f>J450</f>
        <v>0</v>
      </c>
      <c r="K122" s="10"/>
      <c r="L122" s="137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</row>
    <row r="123" s="10" customFormat="1" ht="19.92" customHeight="1">
      <c r="A123" s="10"/>
      <c r="B123" s="137"/>
      <c r="C123" s="10"/>
      <c r="D123" s="138" t="s">
        <v>115</v>
      </c>
      <c r="E123" s="139"/>
      <c r="F123" s="139"/>
      <c r="G123" s="139"/>
      <c r="H123" s="139"/>
      <c r="I123" s="139"/>
      <c r="J123" s="140">
        <f>J467</f>
        <v>0</v>
      </c>
      <c r="K123" s="10"/>
      <c r="L123" s="137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</row>
    <row r="124" s="10" customFormat="1" ht="19.92" customHeight="1">
      <c r="A124" s="10"/>
      <c r="B124" s="137"/>
      <c r="C124" s="10"/>
      <c r="D124" s="138" t="s">
        <v>116</v>
      </c>
      <c r="E124" s="139"/>
      <c r="F124" s="139"/>
      <c r="G124" s="139"/>
      <c r="H124" s="139"/>
      <c r="I124" s="139"/>
      <c r="J124" s="140">
        <f>J479</f>
        <v>0</v>
      </c>
      <c r="K124" s="10"/>
      <c r="L124" s="137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</row>
    <row r="125" s="10" customFormat="1" ht="19.92" customHeight="1">
      <c r="A125" s="10"/>
      <c r="B125" s="137"/>
      <c r="C125" s="10"/>
      <c r="D125" s="138" t="s">
        <v>117</v>
      </c>
      <c r="E125" s="139"/>
      <c r="F125" s="139"/>
      <c r="G125" s="139"/>
      <c r="H125" s="139"/>
      <c r="I125" s="139"/>
      <c r="J125" s="140">
        <f>J497</f>
        <v>0</v>
      </c>
      <c r="K125" s="10"/>
      <c r="L125" s="137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</row>
    <row r="126" s="9" customFormat="1" ht="24.96" customHeight="1">
      <c r="A126" s="9"/>
      <c r="B126" s="133"/>
      <c r="C126" s="9"/>
      <c r="D126" s="134" t="s">
        <v>118</v>
      </c>
      <c r="E126" s="135"/>
      <c r="F126" s="135"/>
      <c r="G126" s="135"/>
      <c r="H126" s="135"/>
      <c r="I126" s="135"/>
      <c r="J126" s="136">
        <f>J505</f>
        <v>0</v>
      </c>
      <c r="K126" s="9"/>
      <c r="L126" s="133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</row>
    <row r="127" s="10" customFormat="1" ht="19.92" customHeight="1">
      <c r="A127" s="10"/>
      <c r="B127" s="137"/>
      <c r="C127" s="10"/>
      <c r="D127" s="138" t="s">
        <v>119</v>
      </c>
      <c r="E127" s="139"/>
      <c r="F127" s="139"/>
      <c r="G127" s="139"/>
      <c r="H127" s="139"/>
      <c r="I127" s="139"/>
      <c r="J127" s="140">
        <f>J506</f>
        <v>0</v>
      </c>
      <c r="K127" s="10"/>
      <c r="L127" s="137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</row>
    <row r="128" s="10" customFormat="1" ht="19.92" customHeight="1">
      <c r="A128" s="10"/>
      <c r="B128" s="137"/>
      <c r="C128" s="10"/>
      <c r="D128" s="138" t="s">
        <v>120</v>
      </c>
      <c r="E128" s="139"/>
      <c r="F128" s="139"/>
      <c r="G128" s="139"/>
      <c r="H128" s="139"/>
      <c r="I128" s="139"/>
      <c r="J128" s="140">
        <f>J509</f>
        <v>0</v>
      </c>
      <c r="K128" s="10"/>
      <c r="L128" s="137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</row>
    <row r="129" s="10" customFormat="1" ht="19.92" customHeight="1">
      <c r="A129" s="10"/>
      <c r="B129" s="137"/>
      <c r="C129" s="10"/>
      <c r="D129" s="138" t="s">
        <v>121</v>
      </c>
      <c r="E129" s="139"/>
      <c r="F129" s="139"/>
      <c r="G129" s="139"/>
      <c r="H129" s="139"/>
      <c r="I129" s="139"/>
      <c r="J129" s="140">
        <f>J511</f>
        <v>0</v>
      </c>
      <c r="K129" s="10"/>
      <c r="L129" s="137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</row>
    <row r="130" s="10" customFormat="1" ht="19.92" customHeight="1">
      <c r="A130" s="10"/>
      <c r="B130" s="137"/>
      <c r="C130" s="10"/>
      <c r="D130" s="138" t="s">
        <v>122</v>
      </c>
      <c r="E130" s="139"/>
      <c r="F130" s="139"/>
      <c r="G130" s="139"/>
      <c r="H130" s="139"/>
      <c r="I130" s="139"/>
      <c r="J130" s="140">
        <f>J513</f>
        <v>0</v>
      </c>
      <c r="K130" s="10"/>
      <c r="L130" s="137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</row>
    <row r="131" s="2" customFormat="1" ht="21.84" customHeight="1">
      <c r="A131" s="37"/>
      <c r="B131" s="38"/>
      <c r="C131" s="37"/>
      <c r="D131" s="37"/>
      <c r="E131" s="37"/>
      <c r="F131" s="37"/>
      <c r="G131" s="37"/>
      <c r="H131" s="37"/>
      <c r="I131" s="37"/>
      <c r="J131" s="37"/>
      <c r="K131" s="37"/>
      <c r="L131" s="54"/>
      <c r="S131" s="37"/>
      <c r="T131" s="37"/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</row>
    <row r="132" s="2" customFormat="1" ht="6.96" customHeight="1">
      <c r="A132" s="37"/>
      <c r="B132" s="59"/>
      <c r="C132" s="60"/>
      <c r="D132" s="60"/>
      <c r="E132" s="60"/>
      <c r="F132" s="60"/>
      <c r="G132" s="60"/>
      <c r="H132" s="60"/>
      <c r="I132" s="60"/>
      <c r="J132" s="60"/>
      <c r="K132" s="60"/>
      <c r="L132" s="54"/>
      <c r="S132" s="37"/>
      <c r="T132" s="37"/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</row>
    <row r="136" s="2" customFormat="1" ht="6.96" customHeight="1">
      <c r="A136" s="37"/>
      <c r="B136" s="61"/>
      <c r="C136" s="62"/>
      <c r="D136" s="62"/>
      <c r="E136" s="62"/>
      <c r="F136" s="62"/>
      <c r="G136" s="62"/>
      <c r="H136" s="62"/>
      <c r="I136" s="62"/>
      <c r="J136" s="62"/>
      <c r="K136" s="62"/>
      <c r="L136" s="54"/>
      <c r="S136" s="37"/>
      <c r="T136" s="37"/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</row>
    <row r="137" s="2" customFormat="1" ht="24.96" customHeight="1">
      <c r="A137" s="37"/>
      <c r="B137" s="38"/>
      <c r="C137" s="22" t="s">
        <v>123</v>
      </c>
      <c r="D137" s="37"/>
      <c r="E137" s="37"/>
      <c r="F137" s="37"/>
      <c r="G137" s="37"/>
      <c r="H137" s="37"/>
      <c r="I137" s="37"/>
      <c r="J137" s="37"/>
      <c r="K137" s="37"/>
      <c r="L137" s="54"/>
      <c r="S137" s="37"/>
      <c r="T137" s="37"/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</row>
    <row r="138" s="2" customFormat="1" ht="6.96" customHeight="1">
      <c r="A138" s="37"/>
      <c r="B138" s="38"/>
      <c r="C138" s="37"/>
      <c r="D138" s="37"/>
      <c r="E138" s="37"/>
      <c r="F138" s="37"/>
      <c r="G138" s="37"/>
      <c r="H138" s="37"/>
      <c r="I138" s="37"/>
      <c r="J138" s="37"/>
      <c r="K138" s="37"/>
      <c r="L138" s="54"/>
      <c r="S138" s="37"/>
      <c r="T138" s="37"/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</row>
    <row r="139" s="2" customFormat="1" ht="12" customHeight="1">
      <c r="A139" s="37"/>
      <c r="B139" s="38"/>
      <c r="C139" s="31" t="s">
        <v>16</v>
      </c>
      <c r="D139" s="37"/>
      <c r="E139" s="37"/>
      <c r="F139" s="37"/>
      <c r="G139" s="37"/>
      <c r="H139" s="37"/>
      <c r="I139" s="37"/>
      <c r="J139" s="37"/>
      <c r="K139" s="37"/>
      <c r="L139" s="54"/>
      <c r="S139" s="37"/>
      <c r="T139" s="37"/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</row>
    <row r="140" s="2" customFormat="1" ht="16.5" customHeight="1">
      <c r="A140" s="37"/>
      <c r="B140" s="38"/>
      <c r="C140" s="37"/>
      <c r="D140" s="37"/>
      <c r="E140" s="66" t="str">
        <f>E7</f>
        <v>OPRAVA Krupná 2082/19 - byt č.03</v>
      </c>
      <c r="F140" s="37"/>
      <c r="G140" s="37"/>
      <c r="H140" s="37"/>
      <c r="I140" s="37"/>
      <c r="J140" s="37"/>
      <c r="K140" s="37"/>
      <c r="L140" s="54"/>
      <c r="S140" s="37"/>
      <c r="T140" s="37"/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</row>
    <row r="141" s="2" customFormat="1" ht="6.96" customHeight="1">
      <c r="A141" s="37"/>
      <c r="B141" s="38"/>
      <c r="C141" s="37"/>
      <c r="D141" s="37"/>
      <c r="E141" s="37"/>
      <c r="F141" s="37"/>
      <c r="G141" s="37"/>
      <c r="H141" s="37"/>
      <c r="I141" s="37"/>
      <c r="J141" s="37"/>
      <c r="K141" s="37"/>
      <c r="L141" s="54"/>
      <c r="S141" s="37"/>
      <c r="T141" s="37"/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</row>
    <row r="142" s="2" customFormat="1" ht="12" customHeight="1">
      <c r="A142" s="37"/>
      <c r="B142" s="38"/>
      <c r="C142" s="31" t="s">
        <v>20</v>
      </c>
      <c r="D142" s="37"/>
      <c r="E142" s="37"/>
      <c r="F142" s="26" t="str">
        <f>F10</f>
        <v>Praha 12, Krupná 2082/19</v>
      </c>
      <c r="G142" s="37"/>
      <c r="H142" s="37"/>
      <c r="I142" s="31" t="s">
        <v>22</v>
      </c>
      <c r="J142" s="68" t="str">
        <f>IF(J10="","",J10)</f>
        <v>22. 7. 2025</v>
      </c>
      <c r="K142" s="37"/>
      <c r="L142" s="54"/>
      <c r="S142" s="37"/>
      <c r="T142" s="37"/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</row>
    <row r="143" s="2" customFormat="1" ht="6.96" customHeight="1">
      <c r="A143" s="37"/>
      <c r="B143" s="38"/>
      <c r="C143" s="37"/>
      <c r="D143" s="37"/>
      <c r="E143" s="37"/>
      <c r="F143" s="37"/>
      <c r="G143" s="37"/>
      <c r="H143" s="37"/>
      <c r="I143" s="37"/>
      <c r="J143" s="37"/>
      <c r="K143" s="37"/>
      <c r="L143" s="54"/>
      <c r="S143" s="37"/>
      <c r="T143" s="37"/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</row>
    <row r="144" s="2" customFormat="1" ht="15.15" customHeight="1">
      <c r="A144" s="37"/>
      <c r="B144" s="38"/>
      <c r="C144" s="31" t="s">
        <v>24</v>
      </c>
      <c r="D144" s="37"/>
      <c r="E144" s="37"/>
      <c r="F144" s="26" t="str">
        <f>E13</f>
        <v xml:space="preserve"> </v>
      </c>
      <c r="G144" s="37"/>
      <c r="H144" s="37"/>
      <c r="I144" s="31" t="s">
        <v>30</v>
      </c>
      <c r="J144" s="35" t="str">
        <f>E19</f>
        <v xml:space="preserve"> </v>
      </c>
      <c r="K144" s="37"/>
      <c r="L144" s="54"/>
      <c r="S144" s="37"/>
      <c r="T144" s="37"/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</row>
    <row r="145" s="2" customFormat="1" ht="15.15" customHeight="1">
      <c r="A145" s="37"/>
      <c r="B145" s="38"/>
      <c r="C145" s="31" t="s">
        <v>28</v>
      </c>
      <c r="D145" s="37"/>
      <c r="E145" s="37"/>
      <c r="F145" s="26" t="str">
        <f>IF(E16="","",E16)</f>
        <v>Vyplň údaj</v>
      </c>
      <c r="G145" s="37"/>
      <c r="H145" s="37"/>
      <c r="I145" s="31" t="s">
        <v>32</v>
      </c>
      <c r="J145" s="35" t="str">
        <f>E22</f>
        <v xml:space="preserve"> </v>
      </c>
      <c r="K145" s="37"/>
      <c r="L145" s="54"/>
      <c r="S145" s="37"/>
      <c r="T145" s="37"/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</row>
    <row r="146" s="2" customFormat="1" ht="10.32" customHeight="1">
      <c r="A146" s="37"/>
      <c r="B146" s="38"/>
      <c r="C146" s="37"/>
      <c r="D146" s="37"/>
      <c r="E146" s="37"/>
      <c r="F146" s="37"/>
      <c r="G146" s="37"/>
      <c r="H146" s="37"/>
      <c r="I146" s="37"/>
      <c r="J146" s="37"/>
      <c r="K146" s="37"/>
      <c r="L146" s="54"/>
      <c r="S146" s="37"/>
      <c r="T146" s="37"/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</row>
    <row r="147" s="11" customFormat="1" ht="29.28" customHeight="1">
      <c r="A147" s="141"/>
      <c r="B147" s="142"/>
      <c r="C147" s="143" t="s">
        <v>124</v>
      </c>
      <c r="D147" s="144" t="s">
        <v>59</v>
      </c>
      <c r="E147" s="144" t="s">
        <v>55</v>
      </c>
      <c r="F147" s="144" t="s">
        <v>56</v>
      </c>
      <c r="G147" s="144" t="s">
        <v>125</v>
      </c>
      <c r="H147" s="144" t="s">
        <v>126</v>
      </c>
      <c r="I147" s="144" t="s">
        <v>127</v>
      </c>
      <c r="J147" s="145" t="s">
        <v>84</v>
      </c>
      <c r="K147" s="146" t="s">
        <v>128</v>
      </c>
      <c r="L147" s="147"/>
      <c r="M147" s="85" t="s">
        <v>1</v>
      </c>
      <c r="N147" s="86" t="s">
        <v>38</v>
      </c>
      <c r="O147" s="86" t="s">
        <v>129</v>
      </c>
      <c r="P147" s="86" t="s">
        <v>130</v>
      </c>
      <c r="Q147" s="86" t="s">
        <v>131</v>
      </c>
      <c r="R147" s="86" t="s">
        <v>132</v>
      </c>
      <c r="S147" s="86" t="s">
        <v>133</v>
      </c>
      <c r="T147" s="87" t="s">
        <v>134</v>
      </c>
      <c r="U147" s="141"/>
      <c r="V147" s="141"/>
      <c r="W147" s="141"/>
      <c r="X147" s="141"/>
      <c r="Y147" s="141"/>
      <c r="Z147" s="141"/>
      <c r="AA147" s="141"/>
      <c r="AB147" s="141"/>
      <c r="AC147" s="141"/>
      <c r="AD147" s="141"/>
      <c r="AE147" s="141"/>
    </row>
    <row r="148" s="2" customFormat="1" ht="22.8" customHeight="1">
      <c r="A148" s="37"/>
      <c r="B148" s="38"/>
      <c r="C148" s="92" t="s">
        <v>135</v>
      </c>
      <c r="D148" s="37"/>
      <c r="E148" s="37"/>
      <c r="F148" s="37"/>
      <c r="G148" s="37"/>
      <c r="H148" s="37"/>
      <c r="I148" s="37"/>
      <c r="J148" s="148">
        <f>BK148</f>
        <v>0</v>
      </c>
      <c r="K148" s="37"/>
      <c r="L148" s="38"/>
      <c r="M148" s="88"/>
      <c r="N148" s="72"/>
      <c r="O148" s="89"/>
      <c r="P148" s="149">
        <f>P149+P210+P214+P505</f>
        <v>0</v>
      </c>
      <c r="Q148" s="89"/>
      <c r="R148" s="149">
        <f>R149+R210+R214+R505</f>
        <v>8.8185123459587995</v>
      </c>
      <c r="S148" s="89"/>
      <c r="T148" s="150">
        <f>T149+T210+T214+T505</f>
        <v>11.716750600000001</v>
      </c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T148" s="18" t="s">
        <v>73</v>
      </c>
      <c r="AU148" s="18" t="s">
        <v>86</v>
      </c>
      <c r="BK148" s="151">
        <f>BK149+BK210+BK214+BK505</f>
        <v>0</v>
      </c>
    </row>
    <row r="149" s="12" customFormat="1" ht="25.92" customHeight="1">
      <c r="A149" s="12"/>
      <c r="B149" s="152"/>
      <c r="C149" s="12"/>
      <c r="D149" s="153" t="s">
        <v>73</v>
      </c>
      <c r="E149" s="154" t="s">
        <v>136</v>
      </c>
      <c r="F149" s="154" t="s">
        <v>137</v>
      </c>
      <c r="G149" s="12"/>
      <c r="H149" s="12"/>
      <c r="I149" s="155"/>
      <c r="J149" s="156">
        <f>BK149</f>
        <v>0</v>
      </c>
      <c r="K149" s="12"/>
      <c r="L149" s="152"/>
      <c r="M149" s="157"/>
      <c r="N149" s="158"/>
      <c r="O149" s="158"/>
      <c r="P149" s="159">
        <f>P150+P154+P175+P196</f>
        <v>0</v>
      </c>
      <c r="Q149" s="158"/>
      <c r="R149" s="159">
        <f>R150+R154+R175+R196</f>
        <v>5.5111065644799995</v>
      </c>
      <c r="S149" s="158"/>
      <c r="T149" s="160">
        <f>T150+T154+T175+T196</f>
        <v>8.3753600000000006</v>
      </c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R149" s="153" t="s">
        <v>79</v>
      </c>
      <c r="AT149" s="161" t="s">
        <v>73</v>
      </c>
      <c r="AU149" s="161" t="s">
        <v>74</v>
      </c>
      <c r="AY149" s="153" t="s">
        <v>138</v>
      </c>
      <c r="BK149" s="162">
        <f>BK150+BK154+BK175+BK196</f>
        <v>0</v>
      </c>
    </row>
    <row r="150" s="12" customFormat="1" ht="22.8" customHeight="1">
      <c r="A150" s="12"/>
      <c r="B150" s="152"/>
      <c r="C150" s="12"/>
      <c r="D150" s="153" t="s">
        <v>73</v>
      </c>
      <c r="E150" s="163" t="s">
        <v>139</v>
      </c>
      <c r="F150" s="163" t="s">
        <v>140</v>
      </c>
      <c r="G150" s="12"/>
      <c r="H150" s="12"/>
      <c r="I150" s="155"/>
      <c r="J150" s="164">
        <f>BK150</f>
        <v>0</v>
      </c>
      <c r="K150" s="12"/>
      <c r="L150" s="152"/>
      <c r="M150" s="157"/>
      <c r="N150" s="158"/>
      <c r="O150" s="158"/>
      <c r="P150" s="159">
        <f>SUM(P151:P153)</f>
        <v>0</v>
      </c>
      <c r="Q150" s="158"/>
      <c r="R150" s="159">
        <f>SUM(R151:R153)</f>
        <v>0.12182799999999999</v>
      </c>
      <c r="S150" s="158"/>
      <c r="T150" s="160">
        <f>SUM(T151:T153)</f>
        <v>0</v>
      </c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R150" s="153" t="s">
        <v>79</v>
      </c>
      <c r="AT150" s="161" t="s">
        <v>73</v>
      </c>
      <c r="AU150" s="161" t="s">
        <v>79</v>
      </c>
      <c r="AY150" s="153" t="s">
        <v>138</v>
      </c>
      <c r="BK150" s="162">
        <f>SUM(BK151:BK153)</f>
        <v>0</v>
      </c>
    </row>
    <row r="151" s="2" customFormat="1" ht="24.15" customHeight="1">
      <c r="A151" s="37"/>
      <c r="B151" s="165"/>
      <c r="C151" s="166" t="s">
        <v>79</v>
      </c>
      <c r="D151" s="166" t="s">
        <v>141</v>
      </c>
      <c r="E151" s="167" t="s">
        <v>142</v>
      </c>
      <c r="F151" s="168" t="s">
        <v>143</v>
      </c>
      <c r="G151" s="169" t="s">
        <v>144</v>
      </c>
      <c r="H151" s="170">
        <v>2</v>
      </c>
      <c r="I151" s="171"/>
      <c r="J151" s="172">
        <f>ROUND(I151*H151,2)</f>
        <v>0</v>
      </c>
      <c r="K151" s="173"/>
      <c r="L151" s="38"/>
      <c r="M151" s="174" t="s">
        <v>1</v>
      </c>
      <c r="N151" s="175" t="s">
        <v>40</v>
      </c>
      <c r="O151" s="76"/>
      <c r="P151" s="176">
        <f>O151*H151</f>
        <v>0</v>
      </c>
      <c r="Q151" s="176">
        <v>0.012619999999999999</v>
      </c>
      <c r="R151" s="176">
        <f>Q151*H151</f>
        <v>0.025239999999999999</v>
      </c>
      <c r="S151" s="176">
        <v>0</v>
      </c>
      <c r="T151" s="177">
        <f>S151*H151</f>
        <v>0</v>
      </c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R151" s="178" t="s">
        <v>145</v>
      </c>
      <c r="AT151" s="178" t="s">
        <v>141</v>
      </c>
      <c r="AU151" s="178" t="s">
        <v>146</v>
      </c>
      <c r="AY151" s="18" t="s">
        <v>138</v>
      </c>
      <c r="BE151" s="179">
        <f>IF(N151="základní",J151,0)</f>
        <v>0</v>
      </c>
      <c r="BF151" s="179">
        <f>IF(N151="snížená",J151,0)</f>
        <v>0</v>
      </c>
      <c r="BG151" s="179">
        <f>IF(N151="zákl. přenesená",J151,0)</f>
        <v>0</v>
      </c>
      <c r="BH151" s="179">
        <f>IF(N151="sníž. přenesená",J151,0)</f>
        <v>0</v>
      </c>
      <c r="BI151" s="179">
        <f>IF(N151="nulová",J151,0)</f>
        <v>0</v>
      </c>
      <c r="BJ151" s="18" t="s">
        <v>146</v>
      </c>
      <c r="BK151" s="179">
        <f>ROUND(I151*H151,2)</f>
        <v>0</v>
      </c>
      <c r="BL151" s="18" t="s">
        <v>145</v>
      </c>
      <c r="BM151" s="178" t="s">
        <v>147</v>
      </c>
    </row>
    <row r="152" s="2" customFormat="1" ht="24.15" customHeight="1">
      <c r="A152" s="37"/>
      <c r="B152" s="165"/>
      <c r="C152" s="166" t="s">
        <v>146</v>
      </c>
      <c r="D152" s="166" t="s">
        <v>141</v>
      </c>
      <c r="E152" s="167" t="s">
        <v>148</v>
      </c>
      <c r="F152" s="168" t="s">
        <v>149</v>
      </c>
      <c r="G152" s="169" t="s">
        <v>150</v>
      </c>
      <c r="H152" s="170">
        <v>1</v>
      </c>
      <c r="I152" s="171"/>
      <c r="J152" s="172">
        <f>ROUND(I152*H152,2)</f>
        <v>0</v>
      </c>
      <c r="K152" s="173"/>
      <c r="L152" s="38"/>
      <c r="M152" s="174" t="s">
        <v>1</v>
      </c>
      <c r="N152" s="175" t="s">
        <v>40</v>
      </c>
      <c r="O152" s="76"/>
      <c r="P152" s="176">
        <f>O152*H152</f>
        <v>0</v>
      </c>
      <c r="Q152" s="176">
        <v>0.065199999999999994</v>
      </c>
      <c r="R152" s="176">
        <f>Q152*H152</f>
        <v>0.065199999999999994</v>
      </c>
      <c r="S152" s="176">
        <v>0</v>
      </c>
      <c r="T152" s="177">
        <f>S152*H152</f>
        <v>0</v>
      </c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R152" s="178" t="s">
        <v>145</v>
      </c>
      <c r="AT152" s="178" t="s">
        <v>141</v>
      </c>
      <c r="AU152" s="178" t="s">
        <v>146</v>
      </c>
      <c r="AY152" s="18" t="s">
        <v>138</v>
      </c>
      <c r="BE152" s="179">
        <f>IF(N152="základní",J152,0)</f>
        <v>0</v>
      </c>
      <c r="BF152" s="179">
        <f>IF(N152="snížená",J152,0)</f>
        <v>0</v>
      </c>
      <c r="BG152" s="179">
        <f>IF(N152="zákl. přenesená",J152,0)</f>
        <v>0</v>
      </c>
      <c r="BH152" s="179">
        <f>IF(N152="sníž. přenesená",J152,0)</f>
        <v>0</v>
      </c>
      <c r="BI152" s="179">
        <f>IF(N152="nulová",J152,0)</f>
        <v>0</v>
      </c>
      <c r="BJ152" s="18" t="s">
        <v>146</v>
      </c>
      <c r="BK152" s="179">
        <f>ROUND(I152*H152,2)</f>
        <v>0</v>
      </c>
      <c r="BL152" s="18" t="s">
        <v>145</v>
      </c>
      <c r="BM152" s="178" t="s">
        <v>151</v>
      </c>
    </row>
    <row r="153" s="2" customFormat="1" ht="24.15" customHeight="1">
      <c r="A153" s="37"/>
      <c r="B153" s="165"/>
      <c r="C153" s="166" t="s">
        <v>139</v>
      </c>
      <c r="D153" s="166" t="s">
        <v>141</v>
      </c>
      <c r="E153" s="167" t="s">
        <v>152</v>
      </c>
      <c r="F153" s="168" t="s">
        <v>153</v>
      </c>
      <c r="G153" s="169" t="s">
        <v>154</v>
      </c>
      <c r="H153" s="170">
        <v>4</v>
      </c>
      <c r="I153" s="171"/>
      <c r="J153" s="172">
        <f>ROUND(I153*H153,2)</f>
        <v>0</v>
      </c>
      <c r="K153" s="173"/>
      <c r="L153" s="38"/>
      <c r="M153" s="174" t="s">
        <v>1</v>
      </c>
      <c r="N153" s="175" t="s">
        <v>40</v>
      </c>
      <c r="O153" s="76"/>
      <c r="P153" s="176">
        <f>O153*H153</f>
        <v>0</v>
      </c>
      <c r="Q153" s="176">
        <v>0.0078469999999999998</v>
      </c>
      <c r="R153" s="176">
        <f>Q153*H153</f>
        <v>0.031387999999999999</v>
      </c>
      <c r="S153" s="176">
        <v>0</v>
      </c>
      <c r="T153" s="177">
        <f>S153*H153</f>
        <v>0</v>
      </c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R153" s="178" t="s">
        <v>145</v>
      </c>
      <c r="AT153" s="178" t="s">
        <v>141</v>
      </c>
      <c r="AU153" s="178" t="s">
        <v>146</v>
      </c>
      <c r="AY153" s="18" t="s">
        <v>138</v>
      </c>
      <c r="BE153" s="179">
        <f>IF(N153="základní",J153,0)</f>
        <v>0</v>
      </c>
      <c r="BF153" s="179">
        <f>IF(N153="snížená",J153,0)</f>
        <v>0</v>
      </c>
      <c r="BG153" s="179">
        <f>IF(N153="zákl. přenesená",J153,0)</f>
        <v>0</v>
      </c>
      <c r="BH153" s="179">
        <f>IF(N153="sníž. přenesená",J153,0)</f>
        <v>0</v>
      </c>
      <c r="BI153" s="179">
        <f>IF(N153="nulová",J153,0)</f>
        <v>0</v>
      </c>
      <c r="BJ153" s="18" t="s">
        <v>146</v>
      </c>
      <c r="BK153" s="179">
        <f>ROUND(I153*H153,2)</f>
        <v>0</v>
      </c>
      <c r="BL153" s="18" t="s">
        <v>145</v>
      </c>
      <c r="BM153" s="178" t="s">
        <v>155</v>
      </c>
    </row>
    <row r="154" s="12" customFormat="1" ht="22.8" customHeight="1">
      <c r="A154" s="12"/>
      <c r="B154" s="152"/>
      <c r="C154" s="12"/>
      <c r="D154" s="153" t="s">
        <v>73</v>
      </c>
      <c r="E154" s="163" t="s">
        <v>156</v>
      </c>
      <c r="F154" s="163" t="s">
        <v>157</v>
      </c>
      <c r="G154" s="12"/>
      <c r="H154" s="12"/>
      <c r="I154" s="155"/>
      <c r="J154" s="164">
        <f>BK154</f>
        <v>0</v>
      </c>
      <c r="K154" s="12"/>
      <c r="L154" s="152"/>
      <c r="M154" s="157"/>
      <c r="N154" s="158"/>
      <c r="O154" s="158"/>
      <c r="P154" s="159">
        <f>SUM(P155:P174)</f>
        <v>0</v>
      </c>
      <c r="Q154" s="158"/>
      <c r="R154" s="159">
        <f>SUM(R155:R174)</f>
        <v>5.3317270423999998</v>
      </c>
      <c r="S154" s="158"/>
      <c r="T154" s="160">
        <f>SUM(T155:T174)</f>
        <v>0</v>
      </c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R154" s="153" t="s">
        <v>79</v>
      </c>
      <c r="AT154" s="161" t="s">
        <v>73</v>
      </c>
      <c r="AU154" s="161" t="s">
        <v>79</v>
      </c>
      <c r="AY154" s="153" t="s">
        <v>138</v>
      </c>
      <c r="BK154" s="162">
        <f>SUM(BK155:BK174)</f>
        <v>0</v>
      </c>
    </row>
    <row r="155" s="2" customFormat="1" ht="16.5" customHeight="1">
      <c r="A155" s="37"/>
      <c r="B155" s="165"/>
      <c r="C155" s="166" t="s">
        <v>145</v>
      </c>
      <c r="D155" s="166" t="s">
        <v>141</v>
      </c>
      <c r="E155" s="167" t="s">
        <v>158</v>
      </c>
      <c r="F155" s="168" t="s">
        <v>159</v>
      </c>
      <c r="G155" s="169" t="s">
        <v>154</v>
      </c>
      <c r="H155" s="170">
        <v>2</v>
      </c>
      <c r="I155" s="171"/>
      <c r="J155" s="172">
        <f>ROUND(I155*H155,2)</f>
        <v>0</v>
      </c>
      <c r="K155" s="173"/>
      <c r="L155" s="38"/>
      <c r="M155" s="174" t="s">
        <v>1</v>
      </c>
      <c r="N155" s="175" t="s">
        <v>40</v>
      </c>
      <c r="O155" s="76"/>
      <c r="P155" s="176">
        <f>O155*H155</f>
        <v>0</v>
      </c>
      <c r="Q155" s="176">
        <v>0.06855</v>
      </c>
      <c r="R155" s="176">
        <f>Q155*H155</f>
        <v>0.1371</v>
      </c>
      <c r="S155" s="176">
        <v>0</v>
      </c>
      <c r="T155" s="177">
        <f>S155*H155</f>
        <v>0</v>
      </c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R155" s="178" t="s">
        <v>145</v>
      </c>
      <c r="AT155" s="178" t="s">
        <v>141</v>
      </c>
      <c r="AU155" s="178" t="s">
        <v>146</v>
      </c>
      <c r="AY155" s="18" t="s">
        <v>138</v>
      </c>
      <c r="BE155" s="179">
        <f>IF(N155="základní",J155,0)</f>
        <v>0</v>
      </c>
      <c r="BF155" s="179">
        <f>IF(N155="snížená",J155,0)</f>
        <v>0</v>
      </c>
      <c r="BG155" s="179">
        <f>IF(N155="zákl. přenesená",J155,0)</f>
        <v>0</v>
      </c>
      <c r="BH155" s="179">
        <f>IF(N155="sníž. přenesená",J155,0)</f>
        <v>0</v>
      </c>
      <c r="BI155" s="179">
        <f>IF(N155="nulová",J155,0)</f>
        <v>0</v>
      </c>
      <c r="BJ155" s="18" t="s">
        <v>146</v>
      </c>
      <c r="BK155" s="179">
        <f>ROUND(I155*H155,2)</f>
        <v>0</v>
      </c>
      <c r="BL155" s="18" t="s">
        <v>145</v>
      </c>
      <c r="BM155" s="178" t="s">
        <v>160</v>
      </c>
    </row>
    <row r="156" s="2" customFormat="1" ht="24.15" customHeight="1">
      <c r="A156" s="37"/>
      <c r="B156" s="165"/>
      <c r="C156" s="166" t="s">
        <v>161</v>
      </c>
      <c r="D156" s="166" t="s">
        <v>141</v>
      </c>
      <c r="E156" s="167" t="s">
        <v>162</v>
      </c>
      <c r="F156" s="168" t="s">
        <v>163</v>
      </c>
      <c r="G156" s="169" t="s">
        <v>164</v>
      </c>
      <c r="H156" s="170">
        <v>18</v>
      </c>
      <c r="I156" s="171"/>
      <c r="J156" s="172">
        <f>ROUND(I156*H156,2)</f>
        <v>0</v>
      </c>
      <c r="K156" s="173"/>
      <c r="L156" s="38"/>
      <c r="M156" s="174" t="s">
        <v>1</v>
      </c>
      <c r="N156" s="175" t="s">
        <v>40</v>
      </c>
      <c r="O156" s="76"/>
      <c r="P156" s="176">
        <f>O156*H156</f>
        <v>0</v>
      </c>
      <c r="Q156" s="176">
        <v>0.0057099999999999998</v>
      </c>
      <c r="R156" s="176">
        <f>Q156*H156</f>
        <v>0.10278</v>
      </c>
      <c r="S156" s="176">
        <v>0</v>
      </c>
      <c r="T156" s="177">
        <f>S156*H156</f>
        <v>0</v>
      </c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R156" s="178" t="s">
        <v>145</v>
      </c>
      <c r="AT156" s="178" t="s">
        <v>141</v>
      </c>
      <c r="AU156" s="178" t="s">
        <v>146</v>
      </c>
      <c r="AY156" s="18" t="s">
        <v>138</v>
      </c>
      <c r="BE156" s="179">
        <f>IF(N156="základní",J156,0)</f>
        <v>0</v>
      </c>
      <c r="BF156" s="179">
        <f>IF(N156="snížená",J156,0)</f>
        <v>0</v>
      </c>
      <c r="BG156" s="179">
        <f>IF(N156="zákl. přenesená",J156,0)</f>
        <v>0</v>
      </c>
      <c r="BH156" s="179">
        <f>IF(N156="sníž. přenesená",J156,0)</f>
        <v>0</v>
      </c>
      <c r="BI156" s="179">
        <f>IF(N156="nulová",J156,0)</f>
        <v>0</v>
      </c>
      <c r="BJ156" s="18" t="s">
        <v>146</v>
      </c>
      <c r="BK156" s="179">
        <f>ROUND(I156*H156,2)</f>
        <v>0</v>
      </c>
      <c r="BL156" s="18" t="s">
        <v>145</v>
      </c>
      <c r="BM156" s="178" t="s">
        <v>165</v>
      </c>
    </row>
    <row r="157" s="2" customFormat="1" ht="24.15" customHeight="1">
      <c r="A157" s="37"/>
      <c r="B157" s="165"/>
      <c r="C157" s="166" t="s">
        <v>156</v>
      </c>
      <c r="D157" s="166" t="s">
        <v>141</v>
      </c>
      <c r="E157" s="167" t="s">
        <v>166</v>
      </c>
      <c r="F157" s="168" t="s">
        <v>167</v>
      </c>
      <c r="G157" s="169" t="s">
        <v>154</v>
      </c>
      <c r="H157" s="170">
        <v>137.00999999999999</v>
      </c>
      <c r="I157" s="171"/>
      <c r="J157" s="172">
        <f>ROUND(I157*H157,2)</f>
        <v>0</v>
      </c>
      <c r="K157" s="173"/>
      <c r="L157" s="38"/>
      <c r="M157" s="174" t="s">
        <v>1</v>
      </c>
      <c r="N157" s="175" t="s">
        <v>40</v>
      </c>
      <c r="O157" s="76"/>
      <c r="P157" s="176">
        <f>O157*H157</f>
        <v>0</v>
      </c>
      <c r="Q157" s="176">
        <v>0.000263</v>
      </c>
      <c r="R157" s="176">
        <f>Q157*H157</f>
        <v>0.036033629999999997</v>
      </c>
      <c r="S157" s="176">
        <v>0</v>
      </c>
      <c r="T157" s="177">
        <f>S157*H157</f>
        <v>0</v>
      </c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R157" s="178" t="s">
        <v>145</v>
      </c>
      <c r="AT157" s="178" t="s">
        <v>141</v>
      </c>
      <c r="AU157" s="178" t="s">
        <v>146</v>
      </c>
      <c r="AY157" s="18" t="s">
        <v>138</v>
      </c>
      <c r="BE157" s="179">
        <f>IF(N157="základní",J157,0)</f>
        <v>0</v>
      </c>
      <c r="BF157" s="179">
        <f>IF(N157="snížená",J157,0)</f>
        <v>0</v>
      </c>
      <c r="BG157" s="179">
        <f>IF(N157="zákl. přenesená",J157,0)</f>
        <v>0</v>
      </c>
      <c r="BH157" s="179">
        <f>IF(N157="sníž. přenesená",J157,0)</f>
        <v>0</v>
      </c>
      <c r="BI157" s="179">
        <f>IF(N157="nulová",J157,0)</f>
        <v>0</v>
      </c>
      <c r="BJ157" s="18" t="s">
        <v>146</v>
      </c>
      <c r="BK157" s="179">
        <f>ROUND(I157*H157,2)</f>
        <v>0</v>
      </c>
      <c r="BL157" s="18" t="s">
        <v>145</v>
      </c>
      <c r="BM157" s="178" t="s">
        <v>168</v>
      </c>
    </row>
    <row r="158" s="13" customFormat="1">
      <c r="A158" s="13"/>
      <c r="B158" s="180"/>
      <c r="C158" s="13"/>
      <c r="D158" s="181" t="s">
        <v>169</v>
      </c>
      <c r="E158" s="182" t="s">
        <v>1</v>
      </c>
      <c r="F158" s="183" t="s">
        <v>170</v>
      </c>
      <c r="G158" s="13"/>
      <c r="H158" s="184">
        <v>137.00999999999999</v>
      </c>
      <c r="I158" s="185"/>
      <c r="J158" s="13"/>
      <c r="K158" s="13"/>
      <c r="L158" s="180"/>
      <c r="M158" s="186"/>
      <c r="N158" s="187"/>
      <c r="O158" s="187"/>
      <c r="P158" s="187"/>
      <c r="Q158" s="187"/>
      <c r="R158" s="187"/>
      <c r="S158" s="187"/>
      <c r="T158" s="188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182" t="s">
        <v>169</v>
      </c>
      <c r="AU158" s="182" t="s">
        <v>146</v>
      </c>
      <c r="AV158" s="13" t="s">
        <v>146</v>
      </c>
      <c r="AW158" s="13" t="s">
        <v>31</v>
      </c>
      <c r="AX158" s="13" t="s">
        <v>79</v>
      </c>
      <c r="AY158" s="182" t="s">
        <v>138</v>
      </c>
    </row>
    <row r="159" s="2" customFormat="1" ht="24.15" customHeight="1">
      <c r="A159" s="37"/>
      <c r="B159" s="165"/>
      <c r="C159" s="166" t="s">
        <v>171</v>
      </c>
      <c r="D159" s="166" t="s">
        <v>141</v>
      </c>
      <c r="E159" s="167" t="s">
        <v>172</v>
      </c>
      <c r="F159" s="168" t="s">
        <v>173</v>
      </c>
      <c r="G159" s="169" t="s">
        <v>154</v>
      </c>
      <c r="H159" s="170">
        <v>20</v>
      </c>
      <c r="I159" s="171"/>
      <c r="J159" s="172">
        <f>ROUND(I159*H159,2)</f>
        <v>0</v>
      </c>
      <c r="K159" s="173"/>
      <c r="L159" s="38"/>
      <c r="M159" s="174" t="s">
        <v>1</v>
      </c>
      <c r="N159" s="175" t="s">
        <v>40</v>
      </c>
      <c r="O159" s="76"/>
      <c r="P159" s="176">
        <f>O159*H159</f>
        <v>0</v>
      </c>
      <c r="Q159" s="176">
        <v>0.0167</v>
      </c>
      <c r="R159" s="176">
        <f>Q159*H159</f>
        <v>0.33399999999999996</v>
      </c>
      <c r="S159" s="176">
        <v>0</v>
      </c>
      <c r="T159" s="177">
        <f>S159*H159</f>
        <v>0</v>
      </c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R159" s="178" t="s">
        <v>145</v>
      </c>
      <c r="AT159" s="178" t="s">
        <v>141</v>
      </c>
      <c r="AU159" s="178" t="s">
        <v>146</v>
      </c>
      <c r="AY159" s="18" t="s">
        <v>138</v>
      </c>
      <c r="BE159" s="179">
        <f>IF(N159="základní",J159,0)</f>
        <v>0</v>
      </c>
      <c r="BF159" s="179">
        <f>IF(N159="snížená",J159,0)</f>
        <v>0</v>
      </c>
      <c r="BG159" s="179">
        <f>IF(N159="zákl. přenesená",J159,0)</f>
        <v>0</v>
      </c>
      <c r="BH159" s="179">
        <f>IF(N159="sníž. přenesená",J159,0)</f>
        <v>0</v>
      </c>
      <c r="BI159" s="179">
        <f>IF(N159="nulová",J159,0)</f>
        <v>0</v>
      </c>
      <c r="BJ159" s="18" t="s">
        <v>146</v>
      </c>
      <c r="BK159" s="179">
        <f>ROUND(I159*H159,2)</f>
        <v>0</v>
      </c>
      <c r="BL159" s="18" t="s">
        <v>145</v>
      </c>
      <c r="BM159" s="178" t="s">
        <v>174</v>
      </c>
    </row>
    <row r="160" s="2" customFormat="1" ht="21.75" customHeight="1">
      <c r="A160" s="37"/>
      <c r="B160" s="165"/>
      <c r="C160" s="166" t="s">
        <v>175</v>
      </c>
      <c r="D160" s="166" t="s">
        <v>141</v>
      </c>
      <c r="E160" s="167" t="s">
        <v>176</v>
      </c>
      <c r="F160" s="168" t="s">
        <v>177</v>
      </c>
      <c r="G160" s="169" t="s">
        <v>154</v>
      </c>
      <c r="H160" s="170">
        <v>4</v>
      </c>
      <c r="I160" s="171"/>
      <c r="J160" s="172">
        <f>ROUND(I160*H160,2)</f>
        <v>0</v>
      </c>
      <c r="K160" s="173"/>
      <c r="L160" s="38"/>
      <c r="M160" s="174" t="s">
        <v>1</v>
      </c>
      <c r="N160" s="175" t="s">
        <v>40</v>
      </c>
      <c r="O160" s="76"/>
      <c r="P160" s="176">
        <f>O160*H160</f>
        <v>0</v>
      </c>
      <c r="Q160" s="176">
        <v>0.0043839999999999999</v>
      </c>
      <c r="R160" s="176">
        <f>Q160*H160</f>
        <v>0.017536</v>
      </c>
      <c r="S160" s="176">
        <v>0</v>
      </c>
      <c r="T160" s="177">
        <f>S160*H160</f>
        <v>0</v>
      </c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R160" s="178" t="s">
        <v>145</v>
      </c>
      <c r="AT160" s="178" t="s">
        <v>141</v>
      </c>
      <c r="AU160" s="178" t="s">
        <v>146</v>
      </c>
      <c r="AY160" s="18" t="s">
        <v>138</v>
      </c>
      <c r="BE160" s="179">
        <f>IF(N160="základní",J160,0)</f>
        <v>0</v>
      </c>
      <c r="BF160" s="179">
        <f>IF(N160="snížená",J160,0)</f>
        <v>0</v>
      </c>
      <c r="BG160" s="179">
        <f>IF(N160="zákl. přenesená",J160,0)</f>
        <v>0</v>
      </c>
      <c r="BH160" s="179">
        <f>IF(N160="sníž. přenesená",J160,0)</f>
        <v>0</v>
      </c>
      <c r="BI160" s="179">
        <f>IF(N160="nulová",J160,0)</f>
        <v>0</v>
      </c>
      <c r="BJ160" s="18" t="s">
        <v>146</v>
      </c>
      <c r="BK160" s="179">
        <f>ROUND(I160*H160,2)</f>
        <v>0</v>
      </c>
      <c r="BL160" s="18" t="s">
        <v>145</v>
      </c>
      <c r="BM160" s="178" t="s">
        <v>178</v>
      </c>
    </row>
    <row r="161" s="2" customFormat="1" ht="24.15" customHeight="1">
      <c r="A161" s="37"/>
      <c r="B161" s="165"/>
      <c r="C161" s="166" t="s">
        <v>179</v>
      </c>
      <c r="D161" s="166" t="s">
        <v>141</v>
      </c>
      <c r="E161" s="167" t="s">
        <v>180</v>
      </c>
      <c r="F161" s="168" t="s">
        <v>181</v>
      </c>
      <c r="G161" s="169" t="s">
        <v>154</v>
      </c>
      <c r="H161" s="170">
        <v>137</v>
      </c>
      <c r="I161" s="171"/>
      <c r="J161" s="172">
        <f>ROUND(I161*H161,2)</f>
        <v>0</v>
      </c>
      <c r="K161" s="173"/>
      <c r="L161" s="38"/>
      <c r="M161" s="174" t="s">
        <v>1</v>
      </c>
      <c r="N161" s="175" t="s">
        <v>40</v>
      </c>
      <c r="O161" s="76"/>
      <c r="P161" s="176">
        <f>O161*H161</f>
        <v>0</v>
      </c>
      <c r="Q161" s="176">
        <v>0.017399999999999999</v>
      </c>
      <c r="R161" s="176">
        <f>Q161*H161</f>
        <v>2.3837999999999999</v>
      </c>
      <c r="S161" s="176">
        <v>0</v>
      </c>
      <c r="T161" s="177">
        <f>S161*H161</f>
        <v>0</v>
      </c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R161" s="178" t="s">
        <v>145</v>
      </c>
      <c r="AT161" s="178" t="s">
        <v>141</v>
      </c>
      <c r="AU161" s="178" t="s">
        <v>146</v>
      </c>
      <c r="AY161" s="18" t="s">
        <v>138</v>
      </c>
      <c r="BE161" s="179">
        <f>IF(N161="základní",J161,0)</f>
        <v>0</v>
      </c>
      <c r="BF161" s="179">
        <f>IF(N161="snížená",J161,0)</f>
        <v>0</v>
      </c>
      <c r="BG161" s="179">
        <f>IF(N161="zákl. přenesená",J161,0)</f>
        <v>0</v>
      </c>
      <c r="BH161" s="179">
        <f>IF(N161="sníž. přenesená",J161,0)</f>
        <v>0</v>
      </c>
      <c r="BI161" s="179">
        <f>IF(N161="nulová",J161,0)</f>
        <v>0</v>
      </c>
      <c r="BJ161" s="18" t="s">
        <v>146</v>
      </c>
      <c r="BK161" s="179">
        <f>ROUND(I161*H161,2)</f>
        <v>0</v>
      </c>
      <c r="BL161" s="18" t="s">
        <v>145</v>
      </c>
      <c r="BM161" s="178" t="s">
        <v>182</v>
      </c>
    </row>
    <row r="162" s="2" customFormat="1" ht="24.15" customHeight="1">
      <c r="A162" s="37"/>
      <c r="B162" s="165"/>
      <c r="C162" s="166" t="s">
        <v>183</v>
      </c>
      <c r="D162" s="166" t="s">
        <v>141</v>
      </c>
      <c r="E162" s="167" t="s">
        <v>184</v>
      </c>
      <c r="F162" s="168" t="s">
        <v>185</v>
      </c>
      <c r="G162" s="169" t="s">
        <v>154</v>
      </c>
      <c r="H162" s="170">
        <v>6</v>
      </c>
      <c r="I162" s="171"/>
      <c r="J162" s="172">
        <f>ROUND(I162*H162,2)</f>
        <v>0</v>
      </c>
      <c r="K162" s="173"/>
      <c r="L162" s="38"/>
      <c r="M162" s="174" t="s">
        <v>1</v>
      </c>
      <c r="N162" s="175" t="s">
        <v>40</v>
      </c>
      <c r="O162" s="76"/>
      <c r="P162" s="176">
        <f>O162*H162</f>
        <v>0</v>
      </c>
      <c r="Q162" s="176">
        <v>0.034680000000000002</v>
      </c>
      <c r="R162" s="176">
        <f>Q162*H162</f>
        <v>0.20808000000000002</v>
      </c>
      <c r="S162" s="176">
        <v>0</v>
      </c>
      <c r="T162" s="177">
        <f>S162*H162</f>
        <v>0</v>
      </c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R162" s="178" t="s">
        <v>145</v>
      </c>
      <c r="AT162" s="178" t="s">
        <v>141</v>
      </c>
      <c r="AU162" s="178" t="s">
        <v>146</v>
      </c>
      <c r="AY162" s="18" t="s">
        <v>138</v>
      </c>
      <c r="BE162" s="179">
        <f>IF(N162="základní",J162,0)</f>
        <v>0</v>
      </c>
      <c r="BF162" s="179">
        <f>IF(N162="snížená",J162,0)</f>
        <v>0</v>
      </c>
      <c r="BG162" s="179">
        <f>IF(N162="zákl. přenesená",J162,0)</f>
        <v>0</v>
      </c>
      <c r="BH162" s="179">
        <f>IF(N162="sníž. přenesená",J162,0)</f>
        <v>0</v>
      </c>
      <c r="BI162" s="179">
        <f>IF(N162="nulová",J162,0)</f>
        <v>0</v>
      </c>
      <c r="BJ162" s="18" t="s">
        <v>146</v>
      </c>
      <c r="BK162" s="179">
        <f>ROUND(I162*H162,2)</f>
        <v>0</v>
      </c>
      <c r="BL162" s="18" t="s">
        <v>145</v>
      </c>
      <c r="BM162" s="178" t="s">
        <v>186</v>
      </c>
    </row>
    <row r="163" s="2" customFormat="1" ht="24.15" customHeight="1">
      <c r="A163" s="37"/>
      <c r="B163" s="165"/>
      <c r="C163" s="166" t="s">
        <v>187</v>
      </c>
      <c r="D163" s="166" t="s">
        <v>141</v>
      </c>
      <c r="E163" s="167" t="s">
        <v>188</v>
      </c>
      <c r="F163" s="168" t="s">
        <v>189</v>
      </c>
      <c r="G163" s="169" t="s">
        <v>150</v>
      </c>
      <c r="H163" s="170">
        <v>18</v>
      </c>
      <c r="I163" s="171"/>
      <c r="J163" s="172">
        <f>ROUND(I163*H163,2)</f>
        <v>0</v>
      </c>
      <c r="K163" s="173"/>
      <c r="L163" s="38"/>
      <c r="M163" s="174" t="s">
        <v>1</v>
      </c>
      <c r="N163" s="175" t="s">
        <v>40</v>
      </c>
      <c r="O163" s="76"/>
      <c r="P163" s="176">
        <f>O163*H163</f>
        <v>0</v>
      </c>
      <c r="Q163" s="176">
        <v>0.0015</v>
      </c>
      <c r="R163" s="176">
        <f>Q163*H163</f>
        <v>0.027</v>
      </c>
      <c r="S163" s="176">
        <v>0</v>
      </c>
      <c r="T163" s="177">
        <f>S163*H163</f>
        <v>0</v>
      </c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R163" s="178" t="s">
        <v>145</v>
      </c>
      <c r="AT163" s="178" t="s">
        <v>141</v>
      </c>
      <c r="AU163" s="178" t="s">
        <v>146</v>
      </c>
      <c r="AY163" s="18" t="s">
        <v>138</v>
      </c>
      <c r="BE163" s="179">
        <f>IF(N163="základní",J163,0)</f>
        <v>0</v>
      </c>
      <c r="BF163" s="179">
        <f>IF(N163="snížená",J163,0)</f>
        <v>0</v>
      </c>
      <c r="BG163" s="179">
        <f>IF(N163="zákl. přenesená",J163,0)</f>
        <v>0</v>
      </c>
      <c r="BH163" s="179">
        <f>IF(N163="sníž. přenesená",J163,0)</f>
        <v>0</v>
      </c>
      <c r="BI163" s="179">
        <f>IF(N163="nulová",J163,0)</f>
        <v>0</v>
      </c>
      <c r="BJ163" s="18" t="s">
        <v>146</v>
      </c>
      <c r="BK163" s="179">
        <f>ROUND(I163*H163,2)</f>
        <v>0</v>
      </c>
      <c r="BL163" s="18" t="s">
        <v>145</v>
      </c>
      <c r="BM163" s="178" t="s">
        <v>190</v>
      </c>
    </row>
    <row r="164" s="2" customFormat="1" ht="21.75" customHeight="1">
      <c r="A164" s="37"/>
      <c r="B164" s="165"/>
      <c r="C164" s="166" t="s">
        <v>8</v>
      </c>
      <c r="D164" s="166" t="s">
        <v>141</v>
      </c>
      <c r="E164" s="167" t="s">
        <v>191</v>
      </c>
      <c r="F164" s="168" t="s">
        <v>192</v>
      </c>
      <c r="G164" s="169" t="s">
        <v>154</v>
      </c>
      <c r="H164" s="170">
        <v>2</v>
      </c>
      <c r="I164" s="171"/>
      <c r="J164" s="172">
        <f>ROUND(I164*H164,2)</f>
        <v>0</v>
      </c>
      <c r="K164" s="173"/>
      <c r="L164" s="38"/>
      <c r="M164" s="174" t="s">
        <v>1</v>
      </c>
      <c r="N164" s="175" t="s">
        <v>40</v>
      </c>
      <c r="O164" s="76"/>
      <c r="P164" s="176">
        <f>O164*H164</f>
        <v>0</v>
      </c>
      <c r="Q164" s="176">
        <v>0.062210000000000001</v>
      </c>
      <c r="R164" s="176">
        <f>Q164*H164</f>
        <v>0.12442</v>
      </c>
      <c r="S164" s="176">
        <v>0</v>
      </c>
      <c r="T164" s="177">
        <f>S164*H164</f>
        <v>0</v>
      </c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R164" s="178" t="s">
        <v>145</v>
      </c>
      <c r="AT164" s="178" t="s">
        <v>141</v>
      </c>
      <c r="AU164" s="178" t="s">
        <v>146</v>
      </c>
      <c r="AY164" s="18" t="s">
        <v>138</v>
      </c>
      <c r="BE164" s="179">
        <f>IF(N164="základní",J164,0)</f>
        <v>0</v>
      </c>
      <c r="BF164" s="179">
        <f>IF(N164="snížená",J164,0)</f>
        <v>0</v>
      </c>
      <c r="BG164" s="179">
        <f>IF(N164="zákl. přenesená",J164,0)</f>
        <v>0</v>
      </c>
      <c r="BH164" s="179">
        <f>IF(N164="sníž. přenesená",J164,0)</f>
        <v>0</v>
      </c>
      <c r="BI164" s="179">
        <f>IF(N164="nulová",J164,0)</f>
        <v>0</v>
      </c>
      <c r="BJ164" s="18" t="s">
        <v>146</v>
      </c>
      <c r="BK164" s="179">
        <f>ROUND(I164*H164,2)</f>
        <v>0</v>
      </c>
      <c r="BL164" s="18" t="s">
        <v>145</v>
      </c>
      <c r="BM164" s="178" t="s">
        <v>193</v>
      </c>
    </row>
    <row r="165" s="2" customFormat="1" ht="33" customHeight="1">
      <c r="A165" s="37"/>
      <c r="B165" s="165"/>
      <c r="C165" s="166" t="s">
        <v>194</v>
      </c>
      <c r="D165" s="166" t="s">
        <v>141</v>
      </c>
      <c r="E165" s="167" t="s">
        <v>195</v>
      </c>
      <c r="F165" s="168" t="s">
        <v>196</v>
      </c>
      <c r="G165" s="169" t="s">
        <v>154</v>
      </c>
      <c r="H165" s="170">
        <v>137</v>
      </c>
      <c r="I165" s="171"/>
      <c r="J165" s="172">
        <f>ROUND(I165*H165,2)</f>
        <v>0</v>
      </c>
      <c r="K165" s="173"/>
      <c r="L165" s="38"/>
      <c r="M165" s="174" t="s">
        <v>1</v>
      </c>
      <c r="N165" s="175" t="s">
        <v>40</v>
      </c>
      <c r="O165" s="76"/>
      <c r="P165" s="176">
        <f>O165*H165</f>
        <v>0</v>
      </c>
      <c r="Q165" s="176">
        <v>0.0047400000000000003</v>
      </c>
      <c r="R165" s="176">
        <f>Q165*H165</f>
        <v>0.64938000000000007</v>
      </c>
      <c r="S165" s="176">
        <v>0</v>
      </c>
      <c r="T165" s="177">
        <f>S165*H165</f>
        <v>0</v>
      </c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R165" s="178" t="s">
        <v>145</v>
      </c>
      <c r="AT165" s="178" t="s">
        <v>141</v>
      </c>
      <c r="AU165" s="178" t="s">
        <v>146</v>
      </c>
      <c r="AY165" s="18" t="s">
        <v>138</v>
      </c>
      <c r="BE165" s="179">
        <f>IF(N165="základní",J165,0)</f>
        <v>0</v>
      </c>
      <c r="BF165" s="179">
        <f>IF(N165="snížená",J165,0)</f>
        <v>0</v>
      </c>
      <c r="BG165" s="179">
        <f>IF(N165="zákl. přenesená",J165,0)</f>
        <v>0</v>
      </c>
      <c r="BH165" s="179">
        <f>IF(N165="sníž. přenesená",J165,0)</f>
        <v>0</v>
      </c>
      <c r="BI165" s="179">
        <f>IF(N165="nulová",J165,0)</f>
        <v>0</v>
      </c>
      <c r="BJ165" s="18" t="s">
        <v>146</v>
      </c>
      <c r="BK165" s="179">
        <f>ROUND(I165*H165,2)</f>
        <v>0</v>
      </c>
      <c r="BL165" s="18" t="s">
        <v>145</v>
      </c>
      <c r="BM165" s="178" t="s">
        <v>197</v>
      </c>
    </row>
    <row r="166" s="2" customFormat="1" ht="24.15" customHeight="1">
      <c r="A166" s="37"/>
      <c r="B166" s="165"/>
      <c r="C166" s="166" t="s">
        <v>198</v>
      </c>
      <c r="D166" s="166" t="s">
        <v>141</v>
      </c>
      <c r="E166" s="167" t="s">
        <v>199</v>
      </c>
      <c r="F166" s="168" t="s">
        <v>200</v>
      </c>
      <c r="G166" s="169" t="s">
        <v>154</v>
      </c>
      <c r="H166" s="170">
        <v>6.8899999999999997</v>
      </c>
      <c r="I166" s="171"/>
      <c r="J166" s="172">
        <f>ROUND(I166*H166,2)</f>
        <v>0</v>
      </c>
      <c r="K166" s="173"/>
      <c r="L166" s="38"/>
      <c r="M166" s="174" t="s">
        <v>1</v>
      </c>
      <c r="N166" s="175" t="s">
        <v>40</v>
      </c>
      <c r="O166" s="76"/>
      <c r="P166" s="176">
        <f>O166*H166</f>
        <v>0</v>
      </c>
      <c r="Q166" s="176">
        <v>0.00047916000000000001</v>
      </c>
      <c r="R166" s="176">
        <f>Q166*H166</f>
        <v>0.0033014123999999998</v>
      </c>
      <c r="S166" s="176">
        <v>0</v>
      </c>
      <c r="T166" s="177">
        <f>S166*H166</f>
        <v>0</v>
      </c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R166" s="178" t="s">
        <v>145</v>
      </c>
      <c r="AT166" s="178" t="s">
        <v>141</v>
      </c>
      <c r="AU166" s="178" t="s">
        <v>146</v>
      </c>
      <c r="AY166" s="18" t="s">
        <v>138</v>
      </c>
      <c r="BE166" s="179">
        <f>IF(N166="základní",J166,0)</f>
        <v>0</v>
      </c>
      <c r="BF166" s="179">
        <f>IF(N166="snížená",J166,0)</f>
        <v>0</v>
      </c>
      <c r="BG166" s="179">
        <f>IF(N166="zákl. přenesená",J166,0)</f>
        <v>0</v>
      </c>
      <c r="BH166" s="179">
        <f>IF(N166="sníž. přenesená",J166,0)</f>
        <v>0</v>
      </c>
      <c r="BI166" s="179">
        <f>IF(N166="nulová",J166,0)</f>
        <v>0</v>
      </c>
      <c r="BJ166" s="18" t="s">
        <v>146</v>
      </c>
      <c r="BK166" s="179">
        <f>ROUND(I166*H166,2)</f>
        <v>0</v>
      </c>
      <c r="BL166" s="18" t="s">
        <v>145</v>
      </c>
      <c r="BM166" s="178" t="s">
        <v>201</v>
      </c>
    </row>
    <row r="167" s="14" customFormat="1">
      <c r="A167" s="14"/>
      <c r="B167" s="189"/>
      <c r="C167" s="14"/>
      <c r="D167" s="181" t="s">
        <v>169</v>
      </c>
      <c r="E167" s="190" t="s">
        <v>1</v>
      </c>
      <c r="F167" s="191" t="s">
        <v>202</v>
      </c>
      <c r="G167" s="14"/>
      <c r="H167" s="190" t="s">
        <v>1</v>
      </c>
      <c r="I167" s="192"/>
      <c r="J167" s="14"/>
      <c r="K167" s="14"/>
      <c r="L167" s="189"/>
      <c r="M167" s="193"/>
      <c r="N167" s="194"/>
      <c r="O167" s="194"/>
      <c r="P167" s="194"/>
      <c r="Q167" s="194"/>
      <c r="R167" s="194"/>
      <c r="S167" s="194"/>
      <c r="T167" s="195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T167" s="190" t="s">
        <v>169</v>
      </c>
      <c r="AU167" s="190" t="s">
        <v>146</v>
      </c>
      <c r="AV167" s="14" t="s">
        <v>79</v>
      </c>
      <c r="AW167" s="14" t="s">
        <v>31</v>
      </c>
      <c r="AX167" s="14" t="s">
        <v>74</v>
      </c>
      <c r="AY167" s="190" t="s">
        <v>138</v>
      </c>
    </row>
    <row r="168" s="13" customFormat="1">
      <c r="A168" s="13"/>
      <c r="B168" s="180"/>
      <c r="C168" s="13"/>
      <c r="D168" s="181" t="s">
        <v>169</v>
      </c>
      <c r="E168" s="182" t="s">
        <v>1</v>
      </c>
      <c r="F168" s="183" t="s">
        <v>203</v>
      </c>
      <c r="G168" s="13"/>
      <c r="H168" s="184">
        <v>6.8899999999999997</v>
      </c>
      <c r="I168" s="185"/>
      <c r="J168" s="13"/>
      <c r="K168" s="13"/>
      <c r="L168" s="180"/>
      <c r="M168" s="186"/>
      <c r="N168" s="187"/>
      <c r="O168" s="187"/>
      <c r="P168" s="187"/>
      <c r="Q168" s="187"/>
      <c r="R168" s="187"/>
      <c r="S168" s="187"/>
      <c r="T168" s="188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182" t="s">
        <v>169</v>
      </c>
      <c r="AU168" s="182" t="s">
        <v>146</v>
      </c>
      <c r="AV168" s="13" t="s">
        <v>146</v>
      </c>
      <c r="AW168" s="13" t="s">
        <v>31</v>
      </c>
      <c r="AX168" s="13" t="s">
        <v>79</v>
      </c>
      <c r="AY168" s="182" t="s">
        <v>138</v>
      </c>
    </row>
    <row r="169" s="2" customFormat="1" ht="24.15" customHeight="1">
      <c r="A169" s="37"/>
      <c r="B169" s="165"/>
      <c r="C169" s="166" t="s">
        <v>204</v>
      </c>
      <c r="D169" s="166" t="s">
        <v>141</v>
      </c>
      <c r="E169" s="167" t="s">
        <v>205</v>
      </c>
      <c r="F169" s="168" t="s">
        <v>206</v>
      </c>
      <c r="G169" s="169" t="s">
        <v>154</v>
      </c>
      <c r="H169" s="170">
        <v>15.51</v>
      </c>
      <c r="I169" s="171"/>
      <c r="J169" s="172">
        <f>ROUND(I169*H169,2)</f>
        <v>0</v>
      </c>
      <c r="K169" s="173"/>
      <c r="L169" s="38"/>
      <c r="M169" s="174" t="s">
        <v>1</v>
      </c>
      <c r="N169" s="175" t="s">
        <v>40</v>
      </c>
      <c r="O169" s="76"/>
      <c r="P169" s="176">
        <f>O169*H169</f>
        <v>0</v>
      </c>
      <c r="Q169" s="176">
        <v>0.030599999999999999</v>
      </c>
      <c r="R169" s="176">
        <f>Q169*H169</f>
        <v>0.47460599999999997</v>
      </c>
      <c r="S169" s="176">
        <v>0</v>
      </c>
      <c r="T169" s="177">
        <f>S169*H169</f>
        <v>0</v>
      </c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R169" s="178" t="s">
        <v>145</v>
      </c>
      <c r="AT169" s="178" t="s">
        <v>141</v>
      </c>
      <c r="AU169" s="178" t="s">
        <v>146</v>
      </c>
      <c r="AY169" s="18" t="s">
        <v>138</v>
      </c>
      <c r="BE169" s="179">
        <f>IF(N169="základní",J169,0)</f>
        <v>0</v>
      </c>
      <c r="BF169" s="179">
        <f>IF(N169="snížená",J169,0)</f>
        <v>0</v>
      </c>
      <c r="BG169" s="179">
        <f>IF(N169="zákl. přenesená",J169,0)</f>
        <v>0</v>
      </c>
      <c r="BH169" s="179">
        <f>IF(N169="sníž. přenesená",J169,0)</f>
        <v>0</v>
      </c>
      <c r="BI169" s="179">
        <f>IF(N169="nulová",J169,0)</f>
        <v>0</v>
      </c>
      <c r="BJ169" s="18" t="s">
        <v>146</v>
      </c>
      <c r="BK169" s="179">
        <f>ROUND(I169*H169,2)</f>
        <v>0</v>
      </c>
      <c r="BL169" s="18" t="s">
        <v>145</v>
      </c>
      <c r="BM169" s="178" t="s">
        <v>207</v>
      </c>
    </row>
    <row r="170" s="14" customFormat="1">
      <c r="A170" s="14"/>
      <c r="B170" s="189"/>
      <c r="C170" s="14"/>
      <c r="D170" s="181" t="s">
        <v>169</v>
      </c>
      <c r="E170" s="190" t="s">
        <v>1</v>
      </c>
      <c r="F170" s="191" t="s">
        <v>208</v>
      </c>
      <c r="G170" s="14"/>
      <c r="H170" s="190" t="s">
        <v>1</v>
      </c>
      <c r="I170" s="192"/>
      <c r="J170" s="14"/>
      <c r="K170" s="14"/>
      <c r="L170" s="189"/>
      <c r="M170" s="193"/>
      <c r="N170" s="194"/>
      <c r="O170" s="194"/>
      <c r="P170" s="194"/>
      <c r="Q170" s="194"/>
      <c r="R170" s="194"/>
      <c r="S170" s="194"/>
      <c r="T170" s="195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T170" s="190" t="s">
        <v>169</v>
      </c>
      <c r="AU170" s="190" t="s">
        <v>146</v>
      </c>
      <c r="AV170" s="14" t="s">
        <v>79</v>
      </c>
      <c r="AW170" s="14" t="s">
        <v>31</v>
      </c>
      <c r="AX170" s="14" t="s">
        <v>74</v>
      </c>
      <c r="AY170" s="190" t="s">
        <v>138</v>
      </c>
    </row>
    <row r="171" s="13" customFormat="1">
      <c r="A171" s="13"/>
      <c r="B171" s="180"/>
      <c r="C171" s="13"/>
      <c r="D171" s="181" t="s">
        <v>169</v>
      </c>
      <c r="E171" s="182" t="s">
        <v>1</v>
      </c>
      <c r="F171" s="183" t="s">
        <v>209</v>
      </c>
      <c r="G171" s="13"/>
      <c r="H171" s="184">
        <v>15.51</v>
      </c>
      <c r="I171" s="185"/>
      <c r="J171" s="13"/>
      <c r="K171" s="13"/>
      <c r="L171" s="180"/>
      <c r="M171" s="186"/>
      <c r="N171" s="187"/>
      <c r="O171" s="187"/>
      <c r="P171" s="187"/>
      <c r="Q171" s="187"/>
      <c r="R171" s="187"/>
      <c r="S171" s="187"/>
      <c r="T171" s="188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182" t="s">
        <v>169</v>
      </c>
      <c r="AU171" s="182" t="s">
        <v>146</v>
      </c>
      <c r="AV171" s="13" t="s">
        <v>146</v>
      </c>
      <c r="AW171" s="13" t="s">
        <v>31</v>
      </c>
      <c r="AX171" s="13" t="s">
        <v>79</v>
      </c>
      <c r="AY171" s="182" t="s">
        <v>138</v>
      </c>
    </row>
    <row r="172" s="2" customFormat="1" ht="24.15" customHeight="1">
      <c r="A172" s="37"/>
      <c r="B172" s="165"/>
      <c r="C172" s="166" t="s">
        <v>210</v>
      </c>
      <c r="D172" s="166" t="s">
        <v>141</v>
      </c>
      <c r="E172" s="167" t="s">
        <v>211</v>
      </c>
      <c r="F172" s="168" t="s">
        <v>212</v>
      </c>
      <c r="G172" s="169" t="s">
        <v>154</v>
      </c>
      <c r="H172" s="170">
        <v>6.8899999999999997</v>
      </c>
      <c r="I172" s="171"/>
      <c r="J172" s="172">
        <f>ROUND(I172*H172,2)</f>
        <v>0</v>
      </c>
      <c r="K172" s="173"/>
      <c r="L172" s="38"/>
      <c r="M172" s="174" t="s">
        <v>1</v>
      </c>
      <c r="N172" s="175" t="s">
        <v>40</v>
      </c>
      <c r="O172" s="76"/>
      <c r="P172" s="176">
        <f>O172*H172</f>
        <v>0</v>
      </c>
      <c r="Q172" s="176">
        <v>0.11</v>
      </c>
      <c r="R172" s="176">
        <f>Q172*H172</f>
        <v>0.75790000000000002</v>
      </c>
      <c r="S172" s="176">
        <v>0</v>
      </c>
      <c r="T172" s="177">
        <f>S172*H172</f>
        <v>0</v>
      </c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  <c r="AE172" s="37"/>
      <c r="AR172" s="178" t="s">
        <v>145</v>
      </c>
      <c r="AT172" s="178" t="s">
        <v>141</v>
      </c>
      <c r="AU172" s="178" t="s">
        <v>146</v>
      </c>
      <c r="AY172" s="18" t="s">
        <v>138</v>
      </c>
      <c r="BE172" s="179">
        <f>IF(N172="základní",J172,0)</f>
        <v>0</v>
      </c>
      <c r="BF172" s="179">
        <f>IF(N172="snížená",J172,0)</f>
        <v>0</v>
      </c>
      <c r="BG172" s="179">
        <f>IF(N172="zákl. přenesená",J172,0)</f>
        <v>0</v>
      </c>
      <c r="BH172" s="179">
        <f>IF(N172="sníž. přenesená",J172,0)</f>
        <v>0</v>
      </c>
      <c r="BI172" s="179">
        <f>IF(N172="nulová",J172,0)</f>
        <v>0</v>
      </c>
      <c r="BJ172" s="18" t="s">
        <v>146</v>
      </c>
      <c r="BK172" s="179">
        <f>ROUND(I172*H172,2)</f>
        <v>0</v>
      </c>
      <c r="BL172" s="18" t="s">
        <v>145</v>
      </c>
      <c r="BM172" s="178" t="s">
        <v>213</v>
      </c>
    </row>
    <row r="173" s="2" customFormat="1" ht="24.15" customHeight="1">
      <c r="A173" s="37"/>
      <c r="B173" s="165"/>
      <c r="C173" s="166" t="s">
        <v>214</v>
      </c>
      <c r="D173" s="166" t="s">
        <v>141</v>
      </c>
      <c r="E173" s="167" t="s">
        <v>215</v>
      </c>
      <c r="F173" s="168" t="s">
        <v>216</v>
      </c>
      <c r="G173" s="169" t="s">
        <v>154</v>
      </c>
      <c r="H173" s="170">
        <v>6.8899999999999997</v>
      </c>
      <c r="I173" s="171"/>
      <c r="J173" s="172">
        <f>ROUND(I173*H173,2)</f>
        <v>0</v>
      </c>
      <c r="K173" s="173"/>
      <c r="L173" s="38"/>
      <c r="M173" s="174" t="s">
        <v>1</v>
      </c>
      <c r="N173" s="175" t="s">
        <v>40</v>
      </c>
      <c r="O173" s="76"/>
      <c r="P173" s="176">
        <f>O173*H173</f>
        <v>0</v>
      </c>
      <c r="Q173" s="176">
        <v>0.010999999999999999</v>
      </c>
      <c r="R173" s="176">
        <f>Q173*H173</f>
        <v>0.075789999999999996</v>
      </c>
      <c r="S173" s="176">
        <v>0</v>
      </c>
      <c r="T173" s="177">
        <f>S173*H173</f>
        <v>0</v>
      </c>
      <c r="U173" s="37"/>
      <c r="V173" s="37"/>
      <c r="W173" s="37"/>
      <c r="X173" s="37"/>
      <c r="Y173" s="37"/>
      <c r="Z173" s="37"/>
      <c r="AA173" s="37"/>
      <c r="AB173" s="37"/>
      <c r="AC173" s="37"/>
      <c r="AD173" s="37"/>
      <c r="AE173" s="37"/>
      <c r="AR173" s="178" t="s">
        <v>145</v>
      </c>
      <c r="AT173" s="178" t="s">
        <v>141</v>
      </c>
      <c r="AU173" s="178" t="s">
        <v>146</v>
      </c>
      <c r="AY173" s="18" t="s">
        <v>138</v>
      </c>
      <c r="BE173" s="179">
        <f>IF(N173="základní",J173,0)</f>
        <v>0</v>
      </c>
      <c r="BF173" s="179">
        <f>IF(N173="snížená",J173,0)</f>
        <v>0</v>
      </c>
      <c r="BG173" s="179">
        <f>IF(N173="zákl. přenesená",J173,0)</f>
        <v>0</v>
      </c>
      <c r="BH173" s="179">
        <f>IF(N173="sníž. přenesená",J173,0)</f>
        <v>0</v>
      </c>
      <c r="BI173" s="179">
        <f>IF(N173="nulová",J173,0)</f>
        <v>0</v>
      </c>
      <c r="BJ173" s="18" t="s">
        <v>146</v>
      </c>
      <c r="BK173" s="179">
        <f>ROUND(I173*H173,2)</f>
        <v>0</v>
      </c>
      <c r="BL173" s="18" t="s">
        <v>145</v>
      </c>
      <c r="BM173" s="178" t="s">
        <v>217</v>
      </c>
    </row>
    <row r="174" s="13" customFormat="1">
      <c r="A174" s="13"/>
      <c r="B174" s="180"/>
      <c r="C174" s="13"/>
      <c r="D174" s="181" t="s">
        <v>169</v>
      </c>
      <c r="E174" s="13"/>
      <c r="F174" s="183" t="s">
        <v>218</v>
      </c>
      <c r="G174" s="13"/>
      <c r="H174" s="184">
        <v>6.8899999999999997</v>
      </c>
      <c r="I174" s="185"/>
      <c r="J174" s="13"/>
      <c r="K174" s="13"/>
      <c r="L174" s="180"/>
      <c r="M174" s="186"/>
      <c r="N174" s="187"/>
      <c r="O174" s="187"/>
      <c r="P174" s="187"/>
      <c r="Q174" s="187"/>
      <c r="R174" s="187"/>
      <c r="S174" s="187"/>
      <c r="T174" s="188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182" t="s">
        <v>169</v>
      </c>
      <c r="AU174" s="182" t="s">
        <v>146</v>
      </c>
      <c r="AV174" s="13" t="s">
        <v>146</v>
      </c>
      <c r="AW174" s="13" t="s">
        <v>3</v>
      </c>
      <c r="AX174" s="13" t="s">
        <v>79</v>
      </c>
      <c r="AY174" s="182" t="s">
        <v>138</v>
      </c>
    </row>
    <row r="175" s="12" customFormat="1" ht="22.8" customHeight="1">
      <c r="A175" s="12"/>
      <c r="B175" s="152"/>
      <c r="C175" s="12"/>
      <c r="D175" s="153" t="s">
        <v>73</v>
      </c>
      <c r="E175" s="163" t="s">
        <v>179</v>
      </c>
      <c r="F175" s="163" t="s">
        <v>219</v>
      </c>
      <c r="G175" s="12"/>
      <c r="H175" s="12"/>
      <c r="I175" s="155"/>
      <c r="J175" s="164">
        <f>BK175</f>
        <v>0</v>
      </c>
      <c r="K175" s="12"/>
      <c r="L175" s="152"/>
      <c r="M175" s="157"/>
      <c r="N175" s="158"/>
      <c r="O175" s="158"/>
      <c r="P175" s="159">
        <f>SUM(P176:P195)</f>
        <v>0</v>
      </c>
      <c r="Q175" s="158"/>
      <c r="R175" s="159">
        <f>SUM(R176:R195)</f>
        <v>0.05755152208</v>
      </c>
      <c r="S175" s="158"/>
      <c r="T175" s="160">
        <f>SUM(T176:T195)</f>
        <v>8.3753600000000006</v>
      </c>
      <c r="U175" s="12"/>
      <c r="V175" s="12"/>
      <c r="W175" s="12"/>
      <c r="X175" s="12"/>
      <c r="Y175" s="12"/>
      <c r="Z175" s="12"/>
      <c r="AA175" s="12"/>
      <c r="AB175" s="12"/>
      <c r="AC175" s="12"/>
      <c r="AD175" s="12"/>
      <c r="AE175" s="12"/>
      <c r="AR175" s="153" t="s">
        <v>79</v>
      </c>
      <c r="AT175" s="161" t="s">
        <v>73</v>
      </c>
      <c r="AU175" s="161" t="s">
        <v>79</v>
      </c>
      <c r="AY175" s="153" t="s">
        <v>138</v>
      </c>
      <c r="BK175" s="162">
        <f>SUM(BK176:BK195)</f>
        <v>0</v>
      </c>
    </row>
    <row r="176" s="2" customFormat="1" ht="16.5" customHeight="1">
      <c r="A176" s="37"/>
      <c r="B176" s="165"/>
      <c r="C176" s="166" t="s">
        <v>220</v>
      </c>
      <c r="D176" s="166" t="s">
        <v>141</v>
      </c>
      <c r="E176" s="167" t="s">
        <v>221</v>
      </c>
      <c r="F176" s="168" t="s">
        <v>222</v>
      </c>
      <c r="G176" s="169" t="s">
        <v>154</v>
      </c>
      <c r="H176" s="170">
        <v>30</v>
      </c>
      <c r="I176" s="171"/>
      <c r="J176" s="172">
        <f>ROUND(I176*H176,2)</f>
        <v>0</v>
      </c>
      <c r="K176" s="173"/>
      <c r="L176" s="38"/>
      <c r="M176" s="174" t="s">
        <v>1</v>
      </c>
      <c r="N176" s="175" t="s">
        <v>40</v>
      </c>
      <c r="O176" s="76"/>
      <c r="P176" s="176">
        <f>O176*H176</f>
        <v>0</v>
      </c>
      <c r="Q176" s="176">
        <v>0.0018600000000000001</v>
      </c>
      <c r="R176" s="176">
        <f>Q176*H176</f>
        <v>0.055800000000000002</v>
      </c>
      <c r="S176" s="176">
        <v>0</v>
      </c>
      <c r="T176" s="177">
        <f>S176*H176</f>
        <v>0</v>
      </c>
      <c r="U176" s="37"/>
      <c r="V176" s="37"/>
      <c r="W176" s="37"/>
      <c r="X176" s="37"/>
      <c r="Y176" s="37"/>
      <c r="Z176" s="37"/>
      <c r="AA176" s="37"/>
      <c r="AB176" s="37"/>
      <c r="AC176" s="37"/>
      <c r="AD176" s="37"/>
      <c r="AE176" s="37"/>
      <c r="AR176" s="178" t="s">
        <v>145</v>
      </c>
      <c r="AT176" s="178" t="s">
        <v>141</v>
      </c>
      <c r="AU176" s="178" t="s">
        <v>146</v>
      </c>
      <c r="AY176" s="18" t="s">
        <v>138</v>
      </c>
      <c r="BE176" s="179">
        <f>IF(N176="základní",J176,0)</f>
        <v>0</v>
      </c>
      <c r="BF176" s="179">
        <f>IF(N176="snížená",J176,0)</f>
        <v>0</v>
      </c>
      <c r="BG176" s="179">
        <f>IF(N176="zákl. přenesená",J176,0)</f>
        <v>0</v>
      </c>
      <c r="BH176" s="179">
        <f>IF(N176="sníž. přenesená",J176,0)</f>
        <v>0</v>
      </c>
      <c r="BI176" s="179">
        <f>IF(N176="nulová",J176,0)</f>
        <v>0</v>
      </c>
      <c r="BJ176" s="18" t="s">
        <v>146</v>
      </c>
      <c r="BK176" s="179">
        <f>ROUND(I176*H176,2)</f>
        <v>0</v>
      </c>
      <c r="BL176" s="18" t="s">
        <v>145</v>
      </c>
      <c r="BM176" s="178" t="s">
        <v>223</v>
      </c>
    </row>
    <row r="177" s="2" customFormat="1" ht="24.15" customHeight="1">
      <c r="A177" s="37"/>
      <c r="B177" s="165"/>
      <c r="C177" s="166" t="s">
        <v>224</v>
      </c>
      <c r="D177" s="166" t="s">
        <v>141</v>
      </c>
      <c r="E177" s="167" t="s">
        <v>225</v>
      </c>
      <c r="F177" s="168" t="s">
        <v>226</v>
      </c>
      <c r="G177" s="169" t="s">
        <v>154</v>
      </c>
      <c r="H177" s="170">
        <v>49.359999999999999</v>
      </c>
      <c r="I177" s="171"/>
      <c r="J177" s="172">
        <f>ROUND(I177*H177,2)</f>
        <v>0</v>
      </c>
      <c r="K177" s="173"/>
      <c r="L177" s="38"/>
      <c r="M177" s="174" t="s">
        <v>1</v>
      </c>
      <c r="N177" s="175" t="s">
        <v>40</v>
      </c>
      <c r="O177" s="76"/>
      <c r="P177" s="176">
        <f>O177*H177</f>
        <v>0</v>
      </c>
      <c r="Q177" s="176">
        <v>3.4999999999999997E-05</v>
      </c>
      <c r="R177" s="176">
        <f>Q177*H177</f>
        <v>0.0017275999999999999</v>
      </c>
      <c r="S177" s="176">
        <v>0</v>
      </c>
      <c r="T177" s="177">
        <f>S177*H177</f>
        <v>0</v>
      </c>
      <c r="U177" s="37"/>
      <c r="V177" s="37"/>
      <c r="W177" s="37"/>
      <c r="X177" s="37"/>
      <c r="Y177" s="37"/>
      <c r="Z177" s="37"/>
      <c r="AA177" s="37"/>
      <c r="AB177" s="37"/>
      <c r="AC177" s="37"/>
      <c r="AD177" s="37"/>
      <c r="AE177" s="37"/>
      <c r="AR177" s="178" t="s">
        <v>145</v>
      </c>
      <c r="AT177" s="178" t="s">
        <v>141</v>
      </c>
      <c r="AU177" s="178" t="s">
        <v>146</v>
      </c>
      <c r="AY177" s="18" t="s">
        <v>138</v>
      </c>
      <c r="BE177" s="179">
        <f>IF(N177="základní",J177,0)</f>
        <v>0</v>
      </c>
      <c r="BF177" s="179">
        <f>IF(N177="snížená",J177,0)</f>
        <v>0</v>
      </c>
      <c r="BG177" s="179">
        <f>IF(N177="zákl. přenesená",J177,0)</f>
        <v>0</v>
      </c>
      <c r="BH177" s="179">
        <f>IF(N177="sníž. přenesená",J177,0)</f>
        <v>0</v>
      </c>
      <c r="BI177" s="179">
        <f>IF(N177="nulová",J177,0)</f>
        <v>0</v>
      </c>
      <c r="BJ177" s="18" t="s">
        <v>146</v>
      </c>
      <c r="BK177" s="179">
        <f>ROUND(I177*H177,2)</f>
        <v>0</v>
      </c>
      <c r="BL177" s="18" t="s">
        <v>145</v>
      </c>
      <c r="BM177" s="178" t="s">
        <v>227</v>
      </c>
    </row>
    <row r="178" s="2" customFormat="1" ht="24.15" customHeight="1">
      <c r="A178" s="37"/>
      <c r="B178" s="165"/>
      <c r="C178" s="166" t="s">
        <v>228</v>
      </c>
      <c r="D178" s="166" t="s">
        <v>141</v>
      </c>
      <c r="E178" s="167" t="s">
        <v>229</v>
      </c>
      <c r="F178" s="168" t="s">
        <v>230</v>
      </c>
      <c r="G178" s="169" t="s">
        <v>154</v>
      </c>
      <c r="H178" s="170">
        <v>1.1200000000000001</v>
      </c>
      <c r="I178" s="171"/>
      <c r="J178" s="172">
        <f>ROUND(I178*H178,2)</f>
        <v>0</v>
      </c>
      <c r="K178" s="173"/>
      <c r="L178" s="38"/>
      <c r="M178" s="174" t="s">
        <v>1</v>
      </c>
      <c r="N178" s="175" t="s">
        <v>40</v>
      </c>
      <c r="O178" s="76"/>
      <c r="P178" s="176">
        <f>O178*H178</f>
        <v>0</v>
      </c>
      <c r="Q178" s="176">
        <v>0</v>
      </c>
      <c r="R178" s="176">
        <f>Q178*H178</f>
        <v>0</v>
      </c>
      <c r="S178" s="176">
        <v>0.128</v>
      </c>
      <c r="T178" s="177">
        <f>S178*H178</f>
        <v>0.14336000000000002</v>
      </c>
      <c r="U178" s="37"/>
      <c r="V178" s="37"/>
      <c r="W178" s="37"/>
      <c r="X178" s="37"/>
      <c r="Y178" s="37"/>
      <c r="Z178" s="37"/>
      <c r="AA178" s="37"/>
      <c r="AB178" s="37"/>
      <c r="AC178" s="37"/>
      <c r="AD178" s="37"/>
      <c r="AE178" s="37"/>
      <c r="AR178" s="178" t="s">
        <v>145</v>
      </c>
      <c r="AT178" s="178" t="s">
        <v>141</v>
      </c>
      <c r="AU178" s="178" t="s">
        <v>146</v>
      </c>
      <c r="AY178" s="18" t="s">
        <v>138</v>
      </c>
      <c r="BE178" s="179">
        <f>IF(N178="základní",J178,0)</f>
        <v>0</v>
      </c>
      <c r="BF178" s="179">
        <f>IF(N178="snížená",J178,0)</f>
        <v>0</v>
      </c>
      <c r="BG178" s="179">
        <f>IF(N178="zákl. přenesená",J178,0)</f>
        <v>0</v>
      </c>
      <c r="BH178" s="179">
        <f>IF(N178="sníž. přenesená",J178,0)</f>
        <v>0</v>
      </c>
      <c r="BI178" s="179">
        <f>IF(N178="nulová",J178,0)</f>
        <v>0</v>
      </c>
      <c r="BJ178" s="18" t="s">
        <v>146</v>
      </c>
      <c r="BK178" s="179">
        <f>ROUND(I178*H178,2)</f>
        <v>0</v>
      </c>
      <c r="BL178" s="18" t="s">
        <v>145</v>
      </c>
      <c r="BM178" s="178" t="s">
        <v>231</v>
      </c>
    </row>
    <row r="179" s="14" customFormat="1">
      <c r="A179" s="14"/>
      <c r="B179" s="189"/>
      <c r="C179" s="14"/>
      <c r="D179" s="181" t="s">
        <v>169</v>
      </c>
      <c r="E179" s="190" t="s">
        <v>1</v>
      </c>
      <c r="F179" s="191" t="s">
        <v>232</v>
      </c>
      <c r="G179" s="14"/>
      <c r="H179" s="190" t="s">
        <v>1</v>
      </c>
      <c r="I179" s="192"/>
      <c r="J179" s="14"/>
      <c r="K179" s="14"/>
      <c r="L179" s="189"/>
      <c r="M179" s="193"/>
      <c r="N179" s="194"/>
      <c r="O179" s="194"/>
      <c r="P179" s="194"/>
      <c r="Q179" s="194"/>
      <c r="R179" s="194"/>
      <c r="S179" s="194"/>
      <c r="T179" s="195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T179" s="190" t="s">
        <v>169</v>
      </c>
      <c r="AU179" s="190" t="s">
        <v>146</v>
      </c>
      <c r="AV179" s="14" t="s">
        <v>79</v>
      </c>
      <c r="AW179" s="14" t="s">
        <v>31</v>
      </c>
      <c r="AX179" s="14" t="s">
        <v>74</v>
      </c>
      <c r="AY179" s="190" t="s">
        <v>138</v>
      </c>
    </row>
    <row r="180" s="13" customFormat="1">
      <c r="A180" s="13"/>
      <c r="B180" s="180"/>
      <c r="C180" s="13"/>
      <c r="D180" s="181" t="s">
        <v>169</v>
      </c>
      <c r="E180" s="182" t="s">
        <v>1</v>
      </c>
      <c r="F180" s="183" t="s">
        <v>233</v>
      </c>
      <c r="G180" s="13"/>
      <c r="H180" s="184">
        <v>1.1200000000000001</v>
      </c>
      <c r="I180" s="185"/>
      <c r="J180" s="13"/>
      <c r="K180" s="13"/>
      <c r="L180" s="180"/>
      <c r="M180" s="186"/>
      <c r="N180" s="187"/>
      <c r="O180" s="187"/>
      <c r="P180" s="187"/>
      <c r="Q180" s="187"/>
      <c r="R180" s="187"/>
      <c r="S180" s="187"/>
      <c r="T180" s="188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182" t="s">
        <v>169</v>
      </c>
      <c r="AU180" s="182" t="s">
        <v>146</v>
      </c>
      <c r="AV180" s="13" t="s">
        <v>146</v>
      </c>
      <c r="AW180" s="13" t="s">
        <v>31</v>
      </c>
      <c r="AX180" s="13" t="s">
        <v>79</v>
      </c>
      <c r="AY180" s="182" t="s">
        <v>138</v>
      </c>
    </row>
    <row r="181" s="2" customFormat="1" ht="24.15" customHeight="1">
      <c r="A181" s="37"/>
      <c r="B181" s="165"/>
      <c r="C181" s="166" t="s">
        <v>7</v>
      </c>
      <c r="D181" s="166" t="s">
        <v>141</v>
      </c>
      <c r="E181" s="167" t="s">
        <v>234</v>
      </c>
      <c r="F181" s="168" t="s">
        <v>235</v>
      </c>
      <c r="G181" s="169" t="s">
        <v>154</v>
      </c>
      <c r="H181" s="170">
        <v>3.1000000000000001</v>
      </c>
      <c r="I181" s="171"/>
      <c r="J181" s="172">
        <f>ROUND(I181*H181,2)</f>
        <v>0</v>
      </c>
      <c r="K181" s="173"/>
      <c r="L181" s="38"/>
      <c r="M181" s="174" t="s">
        <v>1</v>
      </c>
      <c r="N181" s="175" t="s">
        <v>40</v>
      </c>
      <c r="O181" s="76"/>
      <c r="P181" s="176">
        <f>O181*H181</f>
        <v>0</v>
      </c>
      <c r="Q181" s="176">
        <v>0</v>
      </c>
      <c r="R181" s="176">
        <f>Q181*H181</f>
        <v>0</v>
      </c>
      <c r="S181" s="176">
        <v>0.308</v>
      </c>
      <c r="T181" s="177">
        <f>S181*H181</f>
        <v>0.95479999999999998</v>
      </c>
      <c r="U181" s="37"/>
      <c r="V181" s="37"/>
      <c r="W181" s="37"/>
      <c r="X181" s="37"/>
      <c r="Y181" s="37"/>
      <c r="Z181" s="37"/>
      <c r="AA181" s="37"/>
      <c r="AB181" s="37"/>
      <c r="AC181" s="37"/>
      <c r="AD181" s="37"/>
      <c r="AE181" s="37"/>
      <c r="AR181" s="178" t="s">
        <v>145</v>
      </c>
      <c r="AT181" s="178" t="s">
        <v>141</v>
      </c>
      <c r="AU181" s="178" t="s">
        <v>146</v>
      </c>
      <c r="AY181" s="18" t="s">
        <v>138</v>
      </c>
      <c r="BE181" s="179">
        <f>IF(N181="základní",J181,0)</f>
        <v>0</v>
      </c>
      <c r="BF181" s="179">
        <f>IF(N181="snížená",J181,0)</f>
        <v>0</v>
      </c>
      <c r="BG181" s="179">
        <f>IF(N181="zákl. přenesená",J181,0)</f>
        <v>0</v>
      </c>
      <c r="BH181" s="179">
        <f>IF(N181="sníž. přenesená",J181,0)</f>
        <v>0</v>
      </c>
      <c r="BI181" s="179">
        <f>IF(N181="nulová",J181,0)</f>
        <v>0</v>
      </c>
      <c r="BJ181" s="18" t="s">
        <v>146</v>
      </c>
      <c r="BK181" s="179">
        <f>ROUND(I181*H181,2)</f>
        <v>0</v>
      </c>
      <c r="BL181" s="18" t="s">
        <v>145</v>
      </c>
      <c r="BM181" s="178" t="s">
        <v>236</v>
      </c>
    </row>
    <row r="182" s="14" customFormat="1">
      <c r="A182" s="14"/>
      <c r="B182" s="189"/>
      <c r="C182" s="14"/>
      <c r="D182" s="181" t="s">
        <v>169</v>
      </c>
      <c r="E182" s="190" t="s">
        <v>1</v>
      </c>
      <c r="F182" s="191" t="s">
        <v>237</v>
      </c>
      <c r="G182" s="14"/>
      <c r="H182" s="190" t="s">
        <v>1</v>
      </c>
      <c r="I182" s="192"/>
      <c r="J182" s="14"/>
      <c r="K182" s="14"/>
      <c r="L182" s="189"/>
      <c r="M182" s="193"/>
      <c r="N182" s="194"/>
      <c r="O182" s="194"/>
      <c r="P182" s="194"/>
      <c r="Q182" s="194"/>
      <c r="R182" s="194"/>
      <c r="S182" s="194"/>
      <c r="T182" s="195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T182" s="190" t="s">
        <v>169</v>
      </c>
      <c r="AU182" s="190" t="s">
        <v>146</v>
      </c>
      <c r="AV182" s="14" t="s">
        <v>79</v>
      </c>
      <c r="AW182" s="14" t="s">
        <v>31</v>
      </c>
      <c r="AX182" s="14" t="s">
        <v>74</v>
      </c>
      <c r="AY182" s="190" t="s">
        <v>138</v>
      </c>
    </row>
    <row r="183" s="13" customFormat="1">
      <c r="A183" s="13"/>
      <c r="B183" s="180"/>
      <c r="C183" s="13"/>
      <c r="D183" s="181" t="s">
        <v>169</v>
      </c>
      <c r="E183" s="182" t="s">
        <v>1</v>
      </c>
      <c r="F183" s="183" t="s">
        <v>238</v>
      </c>
      <c r="G183" s="13"/>
      <c r="H183" s="184">
        <v>3.1000000000000001</v>
      </c>
      <c r="I183" s="185"/>
      <c r="J183" s="13"/>
      <c r="K183" s="13"/>
      <c r="L183" s="180"/>
      <c r="M183" s="186"/>
      <c r="N183" s="187"/>
      <c r="O183" s="187"/>
      <c r="P183" s="187"/>
      <c r="Q183" s="187"/>
      <c r="R183" s="187"/>
      <c r="S183" s="187"/>
      <c r="T183" s="188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182" t="s">
        <v>169</v>
      </c>
      <c r="AU183" s="182" t="s">
        <v>146</v>
      </c>
      <c r="AV183" s="13" t="s">
        <v>146</v>
      </c>
      <c r="AW183" s="13" t="s">
        <v>31</v>
      </c>
      <c r="AX183" s="13" t="s">
        <v>79</v>
      </c>
      <c r="AY183" s="182" t="s">
        <v>138</v>
      </c>
    </row>
    <row r="184" s="2" customFormat="1" ht="37.8" customHeight="1">
      <c r="A184" s="37"/>
      <c r="B184" s="165"/>
      <c r="C184" s="166" t="s">
        <v>239</v>
      </c>
      <c r="D184" s="166" t="s">
        <v>141</v>
      </c>
      <c r="E184" s="167" t="s">
        <v>240</v>
      </c>
      <c r="F184" s="168" t="s">
        <v>241</v>
      </c>
      <c r="G184" s="169" t="s">
        <v>242</v>
      </c>
      <c r="H184" s="170">
        <v>2.2400000000000002</v>
      </c>
      <c r="I184" s="171"/>
      <c r="J184" s="172">
        <f>ROUND(I184*H184,2)</f>
        <v>0</v>
      </c>
      <c r="K184" s="173"/>
      <c r="L184" s="38"/>
      <c r="M184" s="174" t="s">
        <v>1</v>
      </c>
      <c r="N184" s="175" t="s">
        <v>40</v>
      </c>
      <c r="O184" s="76"/>
      <c r="P184" s="176">
        <f>O184*H184</f>
        <v>0</v>
      </c>
      <c r="Q184" s="176">
        <v>0</v>
      </c>
      <c r="R184" s="176">
        <f>Q184*H184</f>
        <v>0</v>
      </c>
      <c r="S184" s="176">
        <v>2.2000000000000002</v>
      </c>
      <c r="T184" s="177">
        <f>S184*H184</f>
        <v>4.9280000000000008</v>
      </c>
      <c r="U184" s="37"/>
      <c r="V184" s="37"/>
      <c r="W184" s="37"/>
      <c r="X184" s="37"/>
      <c r="Y184" s="37"/>
      <c r="Z184" s="37"/>
      <c r="AA184" s="37"/>
      <c r="AB184" s="37"/>
      <c r="AC184" s="37"/>
      <c r="AD184" s="37"/>
      <c r="AE184" s="37"/>
      <c r="AR184" s="178" t="s">
        <v>145</v>
      </c>
      <c r="AT184" s="178" t="s">
        <v>141</v>
      </c>
      <c r="AU184" s="178" t="s">
        <v>146</v>
      </c>
      <c r="AY184" s="18" t="s">
        <v>138</v>
      </c>
      <c r="BE184" s="179">
        <f>IF(N184="základní",J184,0)</f>
        <v>0</v>
      </c>
      <c r="BF184" s="179">
        <f>IF(N184="snížená",J184,0)</f>
        <v>0</v>
      </c>
      <c r="BG184" s="179">
        <f>IF(N184="zákl. přenesená",J184,0)</f>
        <v>0</v>
      </c>
      <c r="BH184" s="179">
        <f>IF(N184="sníž. přenesená",J184,0)</f>
        <v>0</v>
      </c>
      <c r="BI184" s="179">
        <f>IF(N184="nulová",J184,0)</f>
        <v>0</v>
      </c>
      <c r="BJ184" s="18" t="s">
        <v>146</v>
      </c>
      <c r="BK184" s="179">
        <f>ROUND(I184*H184,2)</f>
        <v>0</v>
      </c>
      <c r="BL184" s="18" t="s">
        <v>145</v>
      </c>
      <c r="BM184" s="178" t="s">
        <v>243</v>
      </c>
    </row>
    <row r="185" s="13" customFormat="1">
      <c r="A185" s="13"/>
      <c r="B185" s="180"/>
      <c r="C185" s="13"/>
      <c r="D185" s="181" t="s">
        <v>169</v>
      </c>
      <c r="E185" s="182" t="s">
        <v>1</v>
      </c>
      <c r="F185" s="183" t="s">
        <v>244</v>
      </c>
      <c r="G185" s="13"/>
      <c r="H185" s="184">
        <v>2.2400000000000002</v>
      </c>
      <c r="I185" s="185"/>
      <c r="J185" s="13"/>
      <c r="K185" s="13"/>
      <c r="L185" s="180"/>
      <c r="M185" s="186"/>
      <c r="N185" s="187"/>
      <c r="O185" s="187"/>
      <c r="P185" s="187"/>
      <c r="Q185" s="187"/>
      <c r="R185" s="187"/>
      <c r="S185" s="187"/>
      <c r="T185" s="188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182" t="s">
        <v>169</v>
      </c>
      <c r="AU185" s="182" t="s">
        <v>146</v>
      </c>
      <c r="AV185" s="13" t="s">
        <v>146</v>
      </c>
      <c r="AW185" s="13" t="s">
        <v>31</v>
      </c>
      <c r="AX185" s="13" t="s">
        <v>79</v>
      </c>
      <c r="AY185" s="182" t="s">
        <v>138</v>
      </c>
    </row>
    <row r="186" s="2" customFormat="1" ht="21.75" customHeight="1">
      <c r="A186" s="37"/>
      <c r="B186" s="165"/>
      <c r="C186" s="166" t="s">
        <v>245</v>
      </c>
      <c r="D186" s="166" t="s">
        <v>141</v>
      </c>
      <c r="E186" s="167" t="s">
        <v>246</v>
      </c>
      <c r="F186" s="168" t="s">
        <v>247</v>
      </c>
      <c r="G186" s="169" t="s">
        <v>154</v>
      </c>
      <c r="H186" s="170">
        <v>6.8899999999999997</v>
      </c>
      <c r="I186" s="171"/>
      <c r="J186" s="172">
        <f>ROUND(I186*H186,2)</f>
        <v>0</v>
      </c>
      <c r="K186" s="173"/>
      <c r="L186" s="38"/>
      <c r="M186" s="174" t="s">
        <v>1</v>
      </c>
      <c r="N186" s="175" t="s">
        <v>40</v>
      </c>
      <c r="O186" s="76"/>
      <c r="P186" s="176">
        <f>O186*H186</f>
        <v>0</v>
      </c>
      <c r="Q186" s="176">
        <v>3.472E-06</v>
      </c>
      <c r="R186" s="176">
        <f>Q186*H186</f>
        <v>2.3922079999999998E-05</v>
      </c>
      <c r="S186" s="176">
        <v>0</v>
      </c>
      <c r="T186" s="177">
        <f>S186*H186</f>
        <v>0</v>
      </c>
      <c r="U186" s="37"/>
      <c r="V186" s="37"/>
      <c r="W186" s="37"/>
      <c r="X186" s="37"/>
      <c r="Y186" s="37"/>
      <c r="Z186" s="37"/>
      <c r="AA186" s="37"/>
      <c r="AB186" s="37"/>
      <c r="AC186" s="37"/>
      <c r="AD186" s="37"/>
      <c r="AE186" s="37"/>
      <c r="AR186" s="178" t="s">
        <v>145</v>
      </c>
      <c r="AT186" s="178" t="s">
        <v>141</v>
      </c>
      <c r="AU186" s="178" t="s">
        <v>146</v>
      </c>
      <c r="AY186" s="18" t="s">
        <v>138</v>
      </c>
      <c r="BE186" s="179">
        <f>IF(N186="základní",J186,0)</f>
        <v>0</v>
      </c>
      <c r="BF186" s="179">
        <f>IF(N186="snížená",J186,0)</f>
        <v>0</v>
      </c>
      <c r="BG186" s="179">
        <f>IF(N186="zákl. přenesená",J186,0)</f>
        <v>0</v>
      </c>
      <c r="BH186" s="179">
        <f>IF(N186="sníž. přenesená",J186,0)</f>
        <v>0</v>
      </c>
      <c r="BI186" s="179">
        <f>IF(N186="nulová",J186,0)</f>
        <v>0</v>
      </c>
      <c r="BJ186" s="18" t="s">
        <v>146</v>
      </c>
      <c r="BK186" s="179">
        <f>ROUND(I186*H186,2)</f>
        <v>0</v>
      </c>
      <c r="BL186" s="18" t="s">
        <v>145</v>
      </c>
      <c r="BM186" s="178" t="s">
        <v>248</v>
      </c>
    </row>
    <row r="187" s="2" customFormat="1" ht="21.75" customHeight="1">
      <c r="A187" s="37"/>
      <c r="B187" s="165"/>
      <c r="C187" s="166" t="s">
        <v>249</v>
      </c>
      <c r="D187" s="166" t="s">
        <v>141</v>
      </c>
      <c r="E187" s="167" t="s">
        <v>250</v>
      </c>
      <c r="F187" s="168" t="s">
        <v>251</v>
      </c>
      <c r="G187" s="169" t="s">
        <v>154</v>
      </c>
      <c r="H187" s="170">
        <v>3.2000000000000002</v>
      </c>
      <c r="I187" s="171"/>
      <c r="J187" s="172">
        <f>ROUND(I187*H187,2)</f>
        <v>0</v>
      </c>
      <c r="K187" s="173"/>
      <c r="L187" s="38"/>
      <c r="M187" s="174" t="s">
        <v>1</v>
      </c>
      <c r="N187" s="175" t="s">
        <v>40</v>
      </c>
      <c r="O187" s="76"/>
      <c r="P187" s="176">
        <f>O187*H187</f>
        <v>0</v>
      </c>
      <c r="Q187" s="176">
        <v>0</v>
      </c>
      <c r="R187" s="176">
        <f>Q187*H187</f>
        <v>0</v>
      </c>
      <c r="S187" s="176">
        <v>0.075999999999999998</v>
      </c>
      <c r="T187" s="177">
        <f>S187*H187</f>
        <v>0.2432</v>
      </c>
      <c r="U187" s="37"/>
      <c r="V187" s="37"/>
      <c r="W187" s="37"/>
      <c r="X187" s="37"/>
      <c r="Y187" s="37"/>
      <c r="Z187" s="37"/>
      <c r="AA187" s="37"/>
      <c r="AB187" s="37"/>
      <c r="AC187" s="37"/>
      <c r="AD187" s="37"/>
      <c r="AE187" s="37"/>
      <c r="AR187" s="178" t="s">
        <v>145</v>
      </c>
      <c r="AT187" s="178" t="s">
        <v>141</v>
      </c>
      <c r="AU187" s="178" t="s">
        <v>146</v>
      </c>
      <c r="AY187" s="18" t="s">
        <v>138</v>
      </c>
      <c r="BE187" s="179">
        <f>IF(N187="základní",J187,0)</f>
        <v>0</v>
      </c>
      <c r="BF187" s="179">
        <f>IF(N187="snížená",J187,0)</f>
        <v>0</v>
      </c>
      <c r="BG187" s="179">
        <f>IF(N187="zákl. přenesená",J187,0)</f>
        <v>0</v>
      </c>
      <c r="BH187" s="179">
        <f>IF(N187="sníž. přenesená",J187,0)</f>
        <v>0</v>
      </c>
      <c r="BI187" s="179">
        <f>IF(N187="nulová",J187,0)</f>
        <v>0</v>
      </c>
      <c r="BJ187" s="18" t="s">
        <v>146</v>
      </c>
      <c r="BK187" s="179">
        <f>ROUND(I187*H187,2)</f>
        <v>0</v>
      </c>
      <c r="BL187" s="18" t="s">
        <v>145</v>
      </c>
      <c r="BM187" s="178" t="s">
        <v>252</v>
      </c>
    </row>
    <row r="188" s="13" customFormat="1">
      <c r="A188" s="13"/>
      <c r="B188" s="180"/>
      <c r="C188" s="13"/>
      <c r="D188" s="181" t="s">
        <v>169</v>
      </c>
      <c r="E188" s="182" t="s">
        <v>1</v>
      </c>
      <c r="F188" s="183" t="s">
        <v>253</v>
      </c>
      <c r="G188" s="13"/>
      <c r="H188" s="184">
        <v>3.2000000000000002</v>
      </c>
      <c r="I188" s="185"/>
      <c r="J188" s="13"/>
      <c r="K188" s="13"/>
      <c r="L188" s="180"/>
      <c r="M188" s="186"/>
      <c r="N188" s="187"/>
      <c r="O188" s="187"/>
      <c r="P188" s="187"/>
      <c r="Q188" s="187"/>
      <c r="R188" s="187"/>
      <c r="S188" s="187"/>
      <c r="T188" s="188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T188" s="182" t="s">
        <v>169</v>
      </c>
      <c r="AU188" s="182" t="s">
        <v>146</v>
      </c>
      <c r="AV188" s="13" t="s">
        <v>146</v>
      </c>
      <c r="AW188" s="13" t="s">
        <v>31</v>
      </c>
      <c r="AX188" s="13" t="s">
        <v>79</v>
      </c>
      <c r="AY188" s="182" t="s">
        <v>138</v>
      </c>
    </row>
    <row r="189" s="2" customFormat="1" ht="24.15" customHeight="1">
      <c r="A189" s="37"/>
      <c r="B189" s="165"/>
      <c r="C189" s="166" t="s">
        <v>254</v>
      </c>
      <c r="D189" s="166" t="s">
        <v>141</v>
      </c>
      <c r="E189" s="167" t="s">
        <v>255</v>
      </c>
      <c r="F189" s="168" t="s">
        <v>256</v>
      </c>
      <c r="G189" s="169" t="s">
        <v>150</v>
      </c>
      <c r="H189" s="170">
        <v>14</v>
      </c>
      <c r="I189" s="171"/>
      <c r="J189" s="172">
        <f>ROUND(I189*H189,2)</f>
        <v>0</v>
      </c>
      <c r="K189" s="173"/>
      <c r="L189" s="38"/>
      <c r="M189" s="174" t="s">
        <v>1</v>
      </c>
      <c r="N189" s="175" t="s">
        <v>40</v>
      </c>
      <c r="O189" s="76"/>
      <c r="P189" s="176">
        <f>O189*H189</f>
        <v>0</v>
      </c>
      <c r="Q189" s="176">
        <v>0</v>
      </c>
      <c r="R189" s="176">
        <f>Q189*H189</f>
        <v>0</v>
      </c>
      <c r="S189" s="176">
        <v>0.036999999999999998</v>
      </c>
      <c r="T189" s="177">
        <f>S189*H189</f>
        <v>0.51800000000000002</v>
      </c>
      <c r="U189" s="37"/>
      <c r="V189" s="37"/>
      <c r="W189" s="37"/>
      <c r="X189" s="37"/>
      <c r="Y189" s="37"/>
      <c r="Z189" s="37"/>
      <c r="AA189" s="37"/>
      <c r="AB189" s="37"/>
      <c r="AC189" s="37"/>
      <c r="AD189" s="37"/>
      <c r="AE189" s="37"/>
      <c r="AR189" s="178" t="s">
        <v>145</v>
      </c>
      <c r="AT189" s="178" t="s">
        <v>141</v>
      </c>
      <c r="AU189" s="178" t="s">
        <v>146</v>
      </c>
      <c r="AY189" s="18" t="s">
        <v>138</v>
      </c>
      <c r="BE189" s="179">
        <f>IF(N189="základní",J189,0)</f>
        <v>0</v>
      </c>
      <c r="BF189" s="179">
        <f>IF(N189="snížená",J189,0)</f>
        <v>0</v>
      </c>
      <c r="BG189" s="179">
        <f>IF(N189="zákl. přenesená",J189,0)</f>
        <v>0</v>
      </c>
      <c r="BH189" s="179">
        <f>IF(N189="sníž. přenesená",J189,0)</f>
        <v>0</v>
      </c>
      <c r="BI189" s="179">
        <f>IF(N189="nulová",J189,0)</f>
        <v>0</v>
      </c>
      <c r="BJ189" s="18" t="s">
        <v>146</v>
      </c>
      <c r="BK189" s="179">
        <f>ROUND(I189*H189,2)</f>
        <v>0</v>
      </c>
      <c r="BL189" s="18" t="s">
        <v>145</v>
      </c>
      <c r="BM189" s="178" t="s">
        <v>257</v>
      </c>
    </row>
    <row r="190" s="2" customFormat="1" ht="16.5" customHeight="1">
      <c r="A190" s="37"/>
      <c r="B190" s="165"/>
      <c r="C190" s="166" t="s">
        <v>258</v>
      </c>
      <c r="D190" s="166" t="s">
        <v>141</v>
      </c>
      <c r="E190" s="167" t="s">
        <v>259</v>
      </c>
      <c r="F190" s="168" t="s">
        <v>260</v>
      </c>
      <c r="G190" s="169" t="s">
        <v>150</v>
      </c>
      <c r="H190" s="170">
        <v>4</v>
      </c>
      <c r="I190" s="171"/>
      <c r="J190" s="172">
        <f>ROUND(I190*H190,2)</f>
        <v>0</v>
      </c>
      <c r="K190" s="173"/>
      <c r="L190" s="38"/>
      <c r="M190" s="174" t="s">
        <v>1</v>
      </c>
      <c r="N190" s="175" t="s">
        <v>40</v>
      </c>
      <c r="O190" s="76"/>
      <c r="P190" s="176">
        <f>O190*H190</f>
        <v>0</v>
      </c>
      <c r="Q190" s="176">
        <v>0</v>
      </c>
      <c r="R190" s="176">
        <f>Q190*H190</f>
        <v>0</v>
      </c>
      <c r="S190" s="176">
        <v>0.036999999999999998</v>
      </c>
      <c r="T190" s="177">
        <f>S190*H190</f>
        <v>0.14799999999999999</v>
      </c>
      <c r="U190" s="37"/>
      <c r="V190" s="37"/>
      <c r="W190" s="37"/>
      <c r="X190" s="37"/>
      <c r="Y190" s="37"/>
      <c r="Z190" s="37"/>
      <c r="AA190" s="37"/>
      <c r="AB190" s="37"/>
      <c r="AC190" s="37"/>
      <c r="AD190" s="37"/>
      <c r="AE190" s="37"/>
      <c r="AR190" s="178" t="s">
        <v>145</v>
      </c>
      <c r="AT190" s="178" t="s">
        <v>141</v>
      </c>
      <c r="AU190" s="178" t="s">
        <v>146</v>
      </c>
      <c r="AY190" s="18" t="s">
        <v>138</v>
      </c>
      <c r="BE190" s="179">
        <f>IF(N190="základní",J190,0)</f>
        <v>0</v>
      </c>
      <c r="BF190" s="179">
        <f>IF(N190="snížená",J190,0)</f>
        <v>0</v>
      </c>
      <c r="BG190" s="179">
        <f>IF(N190="zákl. přenesená",J190,0)</f>
        <v>0</v>
      </c>
      <c r="BH190" s="179">
        <f>IF(N190="sníž. přenesená",J190,0)</f>
        <v>0</v>
      </c>
      <c r="BI190" s="179">
        <f>IF(N190="nulová",J190,0)</f>
        <v>0</v>
      </c>
      <c r="BJ190" s="18" t="s">
        <v>146</v>
      </c>
      <c r="BK190" s="179">
        <f>ROUND(I190*H190,2)</f>
        <v>0</v>
      </c>
      <c r="BL190" s="18" t="s">
        <v>145</v>
      </c>
      <c r="BM190" s="178" t="s">
        <v>261</v>
      </c>
    </row>
    <row r="191" s="2" customFormat="1" ht="24.15" customHeight="1">
      <c r="A191" s="37"/>
      <c r="B191" s="165"/>
      <c r="C191" s="166" t="s">
        <v>262</v>
      </c>
      <c r="D191" s="166" t="s">
        <v>141</v>
      </c>
      <c r="E191" s="167" t="s">
        <v>263</v>
      </c>
      <c r="F191" s="168" t="s">
        <v>264</v>
      </c>
      <c r="G191" s="169" t="s">
        <v>144</v>
      </c>
      <c r="H191" s="170">
        <v>6</v>
      </c>
      <c r="I191" s="171"/>
      <c r="J191" s="172">
        <f>ROUND(I191*H191,2)</f>
        <v>0</v>
      </c>
      <c r="K191" s="173"/>
      <c r="L191" s="38"/>
      <c r="M191" s="174" t="s">
        <v>1</v>
      </c>
      <c r="N191" s="175" t="s">
        <v>40</v>
      </c>
      <c r="O191" s="76"/>
      <c r="P191" s="176">
        <f>O191*H191</f>
        <v>0</v>
      </c>
      <c r="Q191" s="176">
        <v>0</v>
      </c>
      <c r="R191" s="176">
        <f>Q191*H191</f>
        <v>0</v>
      </c>
      <c r="S191" s="176">
        <v>0.0040000000000000001</v>
      </c>
      <c r="T191" s="177">
        <f>S191*H191</f>
        <v>0.024</v>
      </c>
      <c r="U191" s="37"/>
      <c r="V191" s="37"/>
      <c r="W191" s="37"/>
      <c r="X191" s="37"/>
      <c r="Y191" s="37"/>
      <c r="Z191" s="37"/>
      <c r="AA191" s="37"/>
      <c r="AB191" s="37"/>
      <c r="AC191" s="37"/>
      <c r="AD191" s="37"/>
      <c r="AE191" s="37"/>
      <c r="AR191" s="178" t="s">
        <v>145</v>
      </c>
      <c r="AT191" s="178" t="s">
        <v>141</v>
      </c>
      <c r="AU191" s="178" t="s">
        <v>146</v>
      </c>
      <c r="AY191" s="18" t="s">
        <v>138</v>
      </c>
      <c r="BE191" s="179">
        <f>IF(N191="základní",J191,0)</f>
        <v>0</v>
      </c>
      <c r="BF191" s="179">
        <f>IF(N191="snížená",J191,0)</f>
        <v>0</v>
      </c>
      <c r="BG191" s="179">
        <f>IF(N191="zákl. přenesená",J191,0)</f>
        <v>0</v>
      </c>
      <c r="BH191" s="179">
        <f>IF(N191="sníž. přenesená",J191,0)</f>
        <v>0</v>
      </c>
      <c r="BI191" s="179">
        <f>IF(N191="nulová",J191,0)</f>
        <v>0</v>
      </c>
      <c r="BJ191" s="18" t="s">
        <v>146</v>
      </c>
      <c r="BK191" s="179">
        <f>ROUND(I191*H191,2)</f>
        <v>0</v>
      </c>
      <c r="BL191" s="18" t="s">
        <v>145</v>
      </c>
      <c r="BM191" s="178" t="s">
        <v>265</v>
      </c>
    </row>
    <row r="192" s="2" customFormat="1" ht="24.15" customHeight="1">
      <c r="A192" s="37"/>
      <c r="B192" s="165"/>
      <c r="C192" s="166" t="s">
        <v>266</v>
      </c>
      <c r="D192" s="166" t="s">
        <v>141</v>
      </c>
      <c r="E192" s="167" t="s">
        <v>267</v>
      </c>
      <c r="F192" s="168" t="s">
        <v>268</v>
      </c>
      <c r="G192" s="169" t="s">
        <v>150</v>
      </c>
      <c r="H192" s="170">
        <v>18</v>
      </c>
      <c r="I192" s="171"/>
      <c r="J192" s="172">
        <f>ROUND(I192*H192,2)</f>
        <v>0</v>
      </c>
      <c r="K192" s="173"/>
      <c r="L192" s="38"/>
      <c r="M192" s="174" t="s">
        <v>1</v>
      </c>
      <c r="N192" s="175" t="s">
        <v>40</v>
      </c>
      <c r="O192" s="76"/>
      <c r="P192" s="176">
        <f>O192*H192</f>
        <v>0</v>
      </c>
      <c r="Q192" s="176">
        <v>0</v>
      </c>
      <c r="R192" s="176">
        <f>Q192*H192</f>
        <v>0</v>
      </c>
      <c r="S192" s="176">
        <v>0.002</v>
      </c>
      <c r="T192" s="177">
        <f>S192*H192</f>
        <v>0.036000000000000004</v>
      </c>
      <c r="U192" s="37"/>
      <c r="V192" s="37"/>
      <c r="W192" s="37"/>
      <c r="X192" s="37"/>
      <c r="Y192" s="37"/>
      <c r="Z192" s="37"/>
      <c r="AA192" s="37"/>
      <c r="AB192" s="37"/>
      <c r="AC192" s="37"/>
      <c r="AD192" s="37"/>
      <c r="AE192" s="37"/>
      <c r="AR192" s="178" t="s">
        <v>145</v>
      </c>
      <c r="AT192" s="178" t="s">
        <v>141</v>
      </c>
      <c r="AU192" s="178" t="s">
        <v>146</v>
      </c>
      <c r="AY192" s="18" t="s">
        <v>138</v>
      </c>
      <c r="BE192" s="179">
        <f>IF(N192="základní",J192,0)</f>
        <v>0</v>
      </c>
      <c r="BF192" s="179">
        <f>IF(N192="snížená",J192,0)</f>
        <v>0</v>
      </c>
      <c r="BG192" s="179">
        <f>IF(N192="zákl. přenesená",J192,0)</f>
        <v>0</v>
      </c>
      <c r="BH192" s="179">
        <f>IF(N192="sníž. přenesená",J192,0)</f>
        <v>0</v>
      </c>
      <c r="BI192" s="179">
        <f>IF(N192="nulová",J192,0)</f>
        <v>0</v>
      </c>
      <c r="BJ192" s="18" t="s">
        <v>146</v>
      </c>
      <c r="BK192" s="179">
        <f>ROUND(I192*H192,2)</f>
        <v>0</v>
      </c>
      <c r="BL192" s="18" t="s">
        <v>145</v>
      </c>
      <c r="BM192" s="178" t="s">
        <v>269</v>
      </c>
    </row>
    <row r="193" s="2" customFormat="1" ht="24.15" customHeight="1">
      <c r="A193" s="37"/>
      <c r="B193" s="165"/>
      <c r="C193" s="166" t="s">
        <v>270</v>
      </c>
      <c r="D193" s="166" t="s">
        <v>141</v>
      </c>
      <c r="E193" s="167" t="s">
        <v>271</v>
      </c>
      <c r="F193" s="168" t="s">
        <v>272</v>
      </c>
      <c r="G193" s="169" t="s">
        <v>144</v>
      </c>
      <c r="H193" s="170">
        <v>10</v>
      </c>
      <c r="I193" s="171"/>
      <c r="J193" s="172">
        <f>ROUND(I193*H193,2)</f>
        <v>0</v>
      </c>
      <c r="K193" s="173"/>
      <c r="L193" s="38"/>
      <c r="M193" s="174" t="s">
        <v>1</v>
      </c>
      <c r="N193" s="175" t="s">
        <v>40</v>
      </c>
      <c r="O193" s="76"/>
      <c r="P193" s="176">
        <f>O193*H193</f>
        <v>0</v>
      </c>
      <c r="Q193" s="176">
        <v>0</v>
      </c>
      <c r="R193" s="176">
        <f>Q193*H193</f>
        <v>0</v>
      </c>
      <c r="S193" s="176">
        <v>0.001</v>
      </c>
      <c r="T193" s="177">
        <f>S193*H193</f>
        <v>0.01</v>
      </c>
      <c r="U193" s="37"/>
      <c r="V193" s="37"/>
      <c r="W193" s="37"/>
      <c r="X193" s="37"/>
      <c r="Y193" s="37"/>
      <c r="Z193" s="37"/>
      <c r="AA193" s="37"/>
      <c r="AB193" s="37"/>
      <c r="AC193" s="37"/>
      <c r="AD193" s="37"/>
      <c r="AE193" s="37"/>
      <c r="AR193" s="178" t="s">
        <v>145</v>
      </c>
      <c r="AT193" s="178" t="s">
        <v>141</v>
      </c>
      <c r="AU193" s="178" t="s">
        <v>146</v>
      </c>
      <c r="AY193" s="18" t="s">
        <v>138</v>
      </c>
      <c r="BE193" s="179">
        <f>IF(N193="základní",J193,0)</f>
        <v>0</v>
      </c>
      <c r="BF193" s="179">
        <f>IF(N193="snížená",J193,0)</f>
        <v>0</v>
      </c>
      <c r="BG193" s="179">
        <f>IF(N193="zákl. přenesená",J193,0)</f>
        <v>0</v>
      </c>
      <c r="BH193" s="179">
        <f>IF(N193="sníž. přenesená",J193,0)</f>
        <v>0</v>
      </c>
      <c r="BI193" s="179">
        <f>IF(N193="nulová",J193,0)</f>
        <v>0</v>
      </c>
      <c r="BJ193" s="18" t="s">
        <v>146</v>
      </c>
      <c r="BK193" s="179">
        <f>ROUND(I193*H193,2)</f>
        <v>0</v>
      </c>
      <c r="BL193" s="18" t="s">
        <v>145</v>
      </c>
      <c r="BM193" s="178" t="s">
        <v>273</v>
      </c>
    </row>
    <row r="194" s="2" customFormat="1" ht="24.15" customHeight="1">
      <c r="A194" s="37"/>
      <c r="B194" s="165"/>
      <c r="C194" s="166" t="s">
        <v>274</v>
      </c>
      <c r="D194" s="166" t="s">
        <v>141</v>
      </c>
      <c r="E194" s="167" t="s">
        <v>275</v>
      </c>
      <c r="F194" s="168" t="s">
        <v>276</v>
      </c>
      <c r="G194" s="169" t="s">
        <v>154</v>
      </c>
      <c r="H194" s="170">
        <v>137</v>
      </c>
      <c r="I194" s="171"/>
      <c r="J194" s="172">
        <f>ROUND(I194*H194,2)</f>
        <v>0</v>
      </c>
      <c r="K194" s="173"/>
      <c r="L194" s="38"/>
      <c r="M194" s="174" t="s">
        <v>1</v>
      </c>
      <c r="N194" s="175" t="s">
        <v>40</v>
      </c>
      <c r="O194" s="76"/>
      <c r="P194" s="176">
        <f>O194*H194</f>
        <v>0</v>
      </c>
      <c r="Q194" s="176">
        <v>0</v>
      </c>
      <c r="R194" s="176">
        <f>Q194*H194</f>
        <v>0</v>
      </c>
      <c r="S194" s="176">
        <v>0.01</v>
      </c>
      <c r="T194" s="177">
        <f>S194*H194</f>
        <v>1.3700000000000001</v>
      </c>
      <c r="U194" s="37"/>
      <c r="V194" s="37"/>
      <c r="W194" s="37"/>
      <c r="X194" s="37"/>
      <c r="Y194" s="37"/>
      <c r="Z194" s="37"/>
      <c r="AA194" s="37"/>
      <c r="AB194" s="37"/>
      <c r="AC194" s="37"/>
      <c r="AD194" s="37"/>
      <c r="AE194" s="37"/>
      <c r="AR194" s="178" t="s">
        <v>145</v>
      </c>
      <c r="AT194" s="178" t="s">
        <v>141</v>
      </c>
      <c r="AU194" s="178" t="s">
        <v>146</v>
      </c>
      <c r="AY194" s="18" t="s">
        <v>138</v>
      </c>
      <c r="BE194" s="179">
        <f>IF(N194="základní",J194,0)</f>
        <v>0</v>
      </c>
      <c r="BF194" s="179">
        <f>IF(N194="snížená",J194,0)</f>
        <v>0</v>
      </c>
      <c r="BG194" s="179">
        <f>IF(N194="zákl. přenesená",J194,0)</f>
        <v>0</v>
      </c>
      <c r="BH194" s="179">
        <f>IF(N194="sníž. přenesená",J194,0)</f>
        <v>0</v>
      </c>
      <c r="BI194" s="179">
        <f>IF(N194="nulová",J194,0)</f>
        <v>0</v>
      </c>
      <c r="BJ194" s="18" t="s">
        <v>146</v>
      </c>
      <c r="BK194" s="179">
        <f>ROUND(I194*H194,2)</f>
        <v>0</v>
      </c>
      <c r="BL194" s="18" t="s">
        <v>145</v>
      </c>
      <c r="BM194" s="178" t="s">
        <v>277</v>
      </c>
    </row>
    <row r="195" s="2" customFormat="1" ht="16.5" customHeight="1">
      <c r="A195" s="37"/>
      <c r="B195" s="165"/>
      <c r="C195" s="166" t="s">
        <v>278</v>
      </c>
      <c r="D195" s="166" t="s">
        <v>141</v>
      </c>
      <c r="E195" s="167" t="s">
        <v>279</v>
      </c>
      <c r="F195" s="168" t="s">
        <v>280</v>
      </c>
      <c r="G195" s="169" t="s">
        <v>281</v>
      </c>
      <c r="H195" s="170">
        <v>14</v>
      </c>
      <c r="I195" s="171"/>
      <c r="J195" s="172">
        <f>ROUND(I195*H195,2)</f>
        <v>0</v>
      </c>
      <c r="K195" s="173"/>
      <c r="L195" s="38"/>
      <c r="M195" s="174" t="s">
        <v>1</v>
      </c>
      <c r="N195" s="175" t="s">
        <v>40</v>
      </c>
      <c r="O195" s="76"/>
      <c r="P195" s="176">
        <f>O195*H195</f>
        <v>0</v>
      </c>
      <c r="Q195" s="176">
        <v>0</v>
      </c>
      <c r="R195" s="176">
        <f>Q195*H195</f>
        <v>0</v>
      </c>
      <c r="S195" s="176">
        <v>0</v>
      </c>
      <c r="T195" s="177">
        <f>S195*H195</f>
        <v>0</v>
      </c>
      <c r="U195" s="37"/>
      <c r="V195" s="37"/>
      <c r="W195" s="37"/>
      <c r="X195" s="37"/>
      <c r="Y195" s="37"/>
      <c r="Z195" s="37"/>
      <c r="AA195" s="37"/>
      <c r="AB195" s="37"/>
      <c r="AC195" s="37"/>
      <c r="AD195" s="37"/>
      <c r="AE195" s="37"/>
      <c r="AR195" s="178" t="s">
        <v>282</v>
      </c>
      <c r="AT195" s="178" t="s">
        <v>141</v>
      </c>
      <c r="AU195" s="178" t="s">
        <v>146</v>
      </c>
      <c r="AY195" s="18" t="s">
        <v>138</v>
      </c>
      <c r="BE195" s="179">
        <f>IF(N195="základní",J195,0)</f>
        <v>0</v>
      </c>
      <c r="BF195" s="179">
        <f>IF(N195="snížená",J195,0)</f>
        <v>0</v>
      </c>
      <c r="BG195" s="179">
        <f>IF(N195="zákl. přenesená",J195,0)</f>
        <v>0</v>
      </c>
      <c r="BH195" s="179">
        <f>IF(N195="sníž. přenesená",J195,0)</f>
        <v>0</v>
      </c>
      <c r="BI195" s="179">
        <f>IF(N195="nulová",J195,0)</f>
        <v>0</v>
      </c>
      <c r="BJ195" s="18" t="s">
        <v>146</v>
      </c>
      <c r="BK195" s="179">
        <f>ROUND(I195*H195,2)</f>
        <v>0</v>
      </c>
      <c r="BL195" s="18" t="s">
        <v>282</v>
      </c>
      <c r="BM195" s="178" t="s">
        <v>283</v>
      </c>
    </row>
    <row r="196" s="12" customFormat="1" ht="22.8" customHeight="1">
      <c r="A196" s="12"/>
      <c r="B196" s="152"/>
      <c r="C196" s="12"/>
      <c r="D196" s="153" t="s">
        <v>73</v>
      </c>
      <c r="E196" s="163" t="s">
        <v>284</v>
      </c>
      <c r="F196" s="163" t="s">
        <v>285</v>
      </c>
      <c r="G196" s="12"/>
      <c r="H196" s="12"/>
      <c r="I196" s="155"/>
      <c r="J196" s="164">
        <f>BK196</f>
        <v>0</v>
      </c>
      <c r="K196" s="12"/>
      <c r="L196" s="152"/>
      <c r="M196" s="157"/>
      <c r="N196" s="158"/>
      <c r="O196" s="158"/>
      <c r="P196" s="159">
        <f>SUM(P197:P209)</f>
        <v>0</v>
      </c>
      <c r="Q196" s="158"/>
      <c r="R196" s="159">
        <f>SUM(R197:R209)</f>
        <v>0</v>
      </c>
      <c r="S196" s="158"/>
      <c r="T196" s="160">
        <f>SUM(T197:T209)</f>
        <v>0</v>
      </c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R196" s="153" t="s">
        <v>79</v>
      </c>
      <c r="AT196" s="161" t="s">
        <v>73</v>
      </c>
      <c r="AU196" s="161" t="s">
        <v>79</v>
      </c>
      <c r="AY196" s="153" t="s">
        <v>138</v>
      </c>
      <c r="BK196" s="162">
        <f>SUM(BK197:BK209)</f>
        <v>0</v>
      </c>
    </row>
    <row r="197" s="2" customFormat="1" ht="21.75" customHeight="1">
      <c r="A197" s="37"/>
      <c r="B197" s="165"/>
      <c r="C197" s="166" t="s">
        <v>286</v>
      </c>
      <c r="D197" s="166" t="s">
        <v>141</v>
      </c>
      <c r="E197" s="167" t="s">
        <v>287</v>
      </c>
      <c r="F197" s="168" t="s">
        <v>288</v>
      </c>
      <c r="G197" s="169" t="s">
        <v>289</v>
      </c>
      <c r="H197" s="170">
        <v>11.717000000000001</v>
      </c>
      <c r="I197" s="171"/>
      <c r="J197" s="172">
        <f>ROUND(I197*H197,2)</f>
        <v>0</v>
      </c>
      <c r="K197" s="173"/>
      <c r="L197" s="38"/>
      <c r="M197" s="174" t="s">
        <v>1</v>
      </c>
      <c r="N197" s="175" t="s">
        <v>40</v>
      </c>
      <c r="O197" s="76"/>
      <c r="P197" s="176">
        <f>O197*H197</f>
        <v>0</v>
      </c>
      <c r="Q197" s="176">
        <v>0</v>
      </c>
      <c r="R197" s="176">
        <f>Q197*H197</f>
        <v>0</v>
      </c>
      <c r="S197" s="176">
        <v>0</v>
      </c>
      <c r="T197" s="177">
        <f>S197*H197</f>
        <v>0</v>
      </c>
      <c r="U197" s="37"/>
      <c r="V197" s="37"/>
      <c r="W197" s="37"/>
      <c r="X197" s="37"/>
      <c r="Y197" s="37"/>
      <c r="Z197" s="37"/>
      <c r="AA197" s="37"/>
      <c r="AB197" s="37"/>
      <c r="AC197" s="37"/>
      <c r="AD197" s="37"/>
      <c r="AE197" s="37"/>
      <c r="AR197" s="178" t="s">
        <v>145</v>
      </c>
      <c r="AT197" s="178" t="s">
        <v>141</v>
      </c>
      <c r="AU197" s="178" t="s">
        <v>146</v>
      </c>
      <c r="AY197" s="18" t="s">
        <v>138</v>
      </c>
      <c r="BE197" s="179">
        <f>IF(N197="základní",J197,0)</f>
        <v>0</v>
      </c>
      <c r="BF197" s="179">
        <f>IF(N197="snížená",J197,0)</f>
        <v>0</v>
      </c>
      <c r="BG197" s="179">
        <f>IF(N197="zákl. přenesená",J197,0)</f>
        <v>0</v>
      </c>
      <c r="BH197" s="179">
        <f>IF(N197="sníž. přenesená",J197,0)</f>
        <v>0</v>
      </c>
      <c r="BI197" s="179">
        <f>IF(N197="nulová",J197,0)</f>
        <v>0</v>
      </c>
      <c r="BJ197" s="18" t="s">
        <v>146</v>
      </c>
      <c r="BK197" s="179">
        <f>ROUND(I197*H197,2)</f>
        <v>0</v>
      </c>
      <c r="BL197" s="18" t="s">
        <v>145</v>
      </c>
      <c r="BM197" s="178" t="s">
        <v>290</v>
      </c>
    </row>
    <row r="198" s="2" customFormat="1" ht="24.15" customHeight="1">
      <c r="A198" s="37"/>
      <c r="B198" s="165"/>
      <c r="C198" s="166" t="s">
        <v>291</v>
      </c>
      <c r="D198" s="166" t="s">
        <v>141</v>
      </c>
      <c r="E198" s="167" t="s">
        <v>292</v>
      </c>
      <c r="F198" s="168" t="s">
        <v>293</v>
      </c>
      <c r="G198" s="169" t="s">
        <v>289</v>
      </c>
      <c r="H198" s="170">
        <v>11.717000000000001</v>
      </c>
      <c r="I198" s="171"/>
      <c r="J198" s="172">
        <f>ROUND(I198*H198,2)</f>
        <v>0</v>
      </c>
      <c r="K198" s="173"/>
      <c r="L198" s="38"/>
      <c r="M198" s="174" t="s">
        <v>1</v>
      </c>
      <c r="N198" s="175" t="s">
        <v>40</v>
      </c>
      <c r="O198" s="76"/>
      <c r="P198" s="176">
        <f>O198*H198</f>
        <v>0</v>
      </c>
      <c r="Q198" s="176">
        <v>0</v>
      </c>
      <c r="R198" s="176">
        <f>Q198*H198</f>
        <v>0</v>
      </c>
      <c r="S198" s="176">
        <v>0</v>
      </c>
      <c r="T198" s="177">
        <f>S198*H198</f>
        <v>0</v>
      </c>
      <c r="U198" s="37"/>
      <c r="V198" s="37"/>
      <c r="W198" s="37"/>
      <c r="X198" s="37"/>
      <c r="Y198" s="37"/>
      <c r="Z198" s="37"/>
      <c r="AA198" s="37"/>
      <c r="AB198" s="37"/>
      <c r="AC198" s="37"/>
      <c r="AD198" s="37"/>
      <c r="AE198" s="37"/>
      <c r="AR198" s="178" t="s">
        <v>145</v>
      </c>
      <c r="AT198" s="178" t="s">
        <v>141</v>
      </c>
      <c r="AU198" s="178" t="s">
        <v>146</v>
      </c>
      <c r="AY198" s="18" t="s">
        <v>138</v>
      </c>
      <c r="BE198" s="179">
        <f>IF(N198="základní",J198,0)</f>
        <v>0</v>
      </c>
      <c r="BF198" s="179">
        <f>IF(N198="snížená",J198,0)</f>
        <v>0</v>
      </c>
      <c r="BG198" s="179">
        <f>IF(N198="zákl. přenesená",J198,0)</f>
        <v>0</v>
      </c>
      <c r="BH198" s="179">
        <f>IF(N198="sníž. přenesená",J198,0)</f>
        <v>0</v>
      </c>
      <c r="BI198" s="179">
        <f>IF(N198="nulová",J198,0)</f>
        <v>0</v>
      </c>
      <c r="BJ198" s="18" t="s">
        <v>146</v>
      </c>
      <c r="BK198" s="179">
        <f>ROUND(I198*H198,2)</f>
        <v>0</v>
      </c>
      <c r="BL198" s="18" t="s">
        <v>145</v>
      </c>
      <c r="BM198" s="178" t="s">
        <v>294</v>
      </c>
    </row>
    <row r="199" s="2" customFormat="1" ht="33" customHeight="1">
      <c r="A199" s="37"/>
      <c r="B199" s="165"/>
      <c r="C199" s="166" t="s">
        <v>295</v>
      </c>
      <c r="D199" s="166" t="s">
        <v>141</v>
      </c>
      <c r="E199" s="167" t="s">
        <v>296</v>
      </c>
      <c r="F199" s="168" t="s">
        <v>297</v>
      </c>
      <c r="G199" s="169" t="s">
        <v>289</v>
      </c>
      <c r="H199" s="170">
        <v>11.717000000000001</v>
      </c>
      <c r="I199" s="171"/>
      <c r="J199" s="172">
        <f>ROUND(I199*H199,2)</f>
        <v>0</v>
      </c>
      <c r="K199" s="173"/>
      <c r="L199" s="38"/>
      <c r="M199" s="174" t="s">
        <v>1</v>
      </c>
      <c r="N199" s="175" t="s">
        <v>40</v>
      </c>
      <c r="O199" s="76"/>
      <c r="P199" s="176">
        <f>O199*H199</f>
        <v>0</v>
      </c>
      <c r="Q199" s="176">
        <v>0</v>
      </c>
      <c r="R199" s="176">
        <f>Q199*H199</f>
        <v>0</v>
      </c>
      <c r="S199" s="176">
        <v>0</v>
      </c>
      <c r="T199" s="177">
        <f>S199*H199</f>
        <v>0</v>
      </c>
      <c r="U199" s="37"/>
      <c r="V199" s="37"/>
      <c r="W199" s="37"/>
      <c r="X199" s="37"/>
      <c r="Y199" s="37"/>
      <c r="Z199" s="37"/>
      <c r="AA199" s="37"/>
      <c r="AB199" s="37"/>
      <c r="AC199" s="37"/>
      <c r="AD199" s="37"/>
      <c r="AE199" s="37"/>
      <c r="AR199" s="178" t="s">
        <v>145</v>
      </c>
      <c r="AT199" s="178" t="s">
        <v>141</v>
      </c>
      <c r="AU199" s="178" t="s">
        <v>146</v>
      </c>
      <c r="AY199" s="18" t="s">
        <v>138</v>
      </c>
      <c r="BE199" s="179">
        <f>IF(N199="základní",J199,0)</f>
        <v>0</v>
      </c>
      <c r="BF199" s="179">
        <f>IF(N199="snížená",J199,0)</f>
        <v>0</v>
      </c>
      <c r="BG199" s="179">
        <f>IF(N199="zákl. přenesená",J199,0)</f>
        <v>0</v>
      </c>
      <c r="BH199" s="179">
        <f>IF(N199="sníž. přenesená",J199,0)</f>
        <v>0</v>
      </c>
      <c r="BI199" s="179">
        <f>IF(N199="nulová",J199,0)</f>
        <v>0</v>
      </c>
      <c r="BJ199" s="18" t="s">
        <v>146</v>
      </c>
      <c r="BK199" s="179">
        <f>ROUND(I199*H199,2)</f>
        <v>0</v>
      </c>
      <c r="BL199" s="18" t="s">
        <v>145</v>
      </c>
      <c r="BM199" s="178" t="s">
        <v>298</v>
      </c>
    </row>
    <row r="200" s="2" customFormat="1" ht="24.15" customHeight="1">
      <c r="A200" s="37"/>
      <c r="B200" s="165"/>
      <c r="C200" s="166" t="s">
        <v>299</v>
      </c>
      <c r="D200" s="166" t="s">
        <v>141</v>
      </c>
      <c r="E200" s="167" t="s">
        <v>300</v>
      </c>
      <c r="F200" s="168" t="s">
        <v>301</v>
      </c>
      <c r="G200" s="169" t="s">
        <v>289</v>
      </c>
      <c r="H200" s="170">
        <v>11.717000000000001</v>
      </c>
      <c r="I200" s="171"/>
      <c r="J200" s="172">
        <f>ROUND(I200*H200,2)</f>
        <v>0</v>
      </c>
      <c r="K200" s="173"/>
      <c r="L200" s="38"/>
      <c r="M200" s="174" t="s">
        <v>1</v>
      </c>
      <c r="N200" s="175" t="s">
        <v>40</v>
      </c>
      <c r="O200" s="76"/>
      <c r="P200" s="176">
        <f>O200*H200</f>
        <v>0</v>
      </c>
      <c r="Q200" s="176">
        <v>0</v>
      </c>
      <c r="R200" s="176">
        <f>Q200*H200</f>
        <v>0</v>
      </c>
      <c r="S200" s="176">
        <v>0</v>
      </c>
      <c r="T200" s="177">
        <f>S200*H200</f>
        <v>0</v>
      </c>
      <c r="U200" s="37"/>
      <c r="V200" s="37"/>
      <c r="W200" s="37"/>
      <c r="X200" s="37"/>
      <c r="Y200" s="37"/>
      <c r="Z200" s="37"/>
      <c r="AA200" s="37"/>
      <c r="AB200" s="37"/>
      <c r="AC200" s="37"/>
      <c r="AD200" s="37"/>
      <c r="AE200" s="37"/>
      <c r="AR200" s="178" t="s">
        <v>145</v>
      </c>
      <c r="AT200" s="178" t="s">
        <v>141</v>
      </c>
      <c r="AU200" s="178" t="s">
        <v>146</v>
      </c>
      <c r="AY200" s="18" t="s">
        <v>138</v>
      </c>
      <c r="BE200" s="179">
        <f>IF(N200="základní",J200,0)</f>
        <v>0</v>
      </c>
      <c r="BF200" s="179">
        <f>IF(N200="snížená",J200,0)</f>
        <v>0</v>
      </c>
      <c r="BG200" s="179">
        <f>IF(N200="zákl. přenesená",J200,0)</f>
        <v>0</v>
      </c>
      <c r="BH200" s="179">
        <f>IF(N200="sníž. přenesená",J200,0)</f>
        <v>0</v>
      </c>
      <c r="BI200" s="179">
        <f>IF(N200="nulová",J200,0)</f>
        <v>0</v>
      </c>
      <c r="BJ200" s="18" t="s">
        <v>146</v>
      </c>
      <c r="BK200" s="179">
        <f>ROUND(I200*H200,2)</f>
        <v>0</v>
      </c>
      <c r="BL200" s="18" t="s">
        <v>145</v>
      </c>
      <c r="BM200" s="178" t="s">
        <v>302</v>
      </c>
    </row>
    <row r="201" s="2" customFormat="1" ht="33" customHeight="1">
      <c r="A201" s="37"/>
      <c r="B201" s="165"/>
      <c r="C201" s="166" t="s">
        <v>303</v>
      </c>
      <c r="D201" s="166" t="s">
        <v>141</v>
      </c>
      <c r="E201" s="167" t="s">
        <v>304</v>
      </c>
      <c r="F201" s="168" t="s">
        <v>305</v>
      </c>
      <c r="G201" s="169" t="s">
        <v>289</v>
      </c>
      <c r="H201" s="170">
        <v>35.151000000000003</v>
      </c>
      <c r="I201" s="171"/>
      <c r="J201" s="172">
        <f>ROUND(I201*H201,2)</f>
        <v>0</v>
      </c>
      <c r="K201" s="173"/>
      <c r="L201" s="38"/>
      <c r="M201" s="174" t="s">
        <v>1</v>
      </c>
      <c r="N201" s="175" t="s">
        <v>40</v>
      </c>
      <c r="O201" s="76"/>
      <c r="P201" s="176">
        <f>O201*H201</f>
        <v>0</v>
      </c>
      <c r="Q201" s="176">
        <v>0</v>
      </c>
      <c r="R201" s="176">
        <f>Q201*H201</f>
        <v>0</v>
      </c>
      <c r="S201" s="176">
        <v>0</v>
      </c>
      <c r="T201" s="177">
        <f>S201*H201</f>
        <v>0</v>
      </c>
      <c r="U201" s="37"/>
      <c r="V201" s="37"/>
      <c r="W201" s="37"/>
      <c r="X201" s="37"/>
      <c r="Y201" s="37"/>
      <c r="Z201" s="37"/>
      <c r="AA201" s="37"/>
      <c r="AB201" s="37"/>
      <c r="AC201" s="37"/>
      <c r="AD201" s="37"/>
      <c r="AE201" s="37"/>
      <c r="AR201" s="178" t="s">
        <v>145</v>
      </c>
      <c r="AT201" s="178" t="s">
        <v>141</v>
      </c>
      <c r="AU201" s="178" t="s">
        <v>146</v>
      </c>
      <c r="AY201" s="18" t="s">
        <v>138</v>
      </c>
      <c r="BE201" s="179">
        <f>IF(N201="základní",J201,0)</f>
        <v>0</v>
      </c>
      <c r="BF201" s="179">
        <f>IF(N201="snížená",J201,0)</f>
        <v>0</v>
      </c>
      <c r="BG201" s="179">
        <f>IF(N201="zákl. přenesená",J201,0)</f>
        <v>0</v>
      </c>
      <c r="BH201" s="179">
        <f>IF(N201="sníž. přenesená",J201,0)</f>
        <v>0</v>
      </c>
      <c r="BI201" s="179">
        <f>IF(N201="nulová",J201,0)</f>
        <v>0</v>
      </c>
      <c r="BJ201" s="18" t="s">
        <v>146</v>
      </c>
      <c r="BK201" s="179">
        <f>ROUND(I201*H201,2)</f>
        <v>0</v>
      </c>
      <c r="BL201" s="18" t="s">
        <v>145</v>
      </c>
      <c r="BM201" s="178" t="s">
        <v>306</v>
      </c>
    </row>
    <row r="202" s="13" customFormat="1">
      <c r="A202" s="13"/>
      <c r="B202" s="180"/>
      <c r="C202" s="13"/>
      <c r="D202" s="181" t="s">
        <v>169</v>
      </c>
      <c r="E202" s="13"/>
      <c r="F202" s="183" t="s">
        <v>307</v>
      </c>
      <c r="G202" s="13"/>
      <c r="H202" s="184">
        <v>35.151000000000003</v>
      </c>
      <c r="I202" s="185"/>
      <c r="J202" s="13"/>
      <c r="K202" s="13"/>
      <c r="L202" s="180"/>
      <c r="M202" s="186"/>
      <c r="N202" s="187"/>
      <c r="O202" s="187"/>
      <c r="P202" s="187"/>
      <c r="Q202" s="187"/>
      <c r="R202" s="187"/>
      <c r="S202" s="187"/>
      <c r="T202" s="188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182" t="s">
        <v>169</v>
      </c>
      <c r="AU202" s="182" t="s">
        <v>146</v>
      </c>
      <c r="AV202" s="13" t="s">
        <v>146</v>
      </c>
      <c r="AW202" s="13" t="s">
        <v>3</v>
      </c>
      <c r="AX202" s="13" t="s">
        <v>79</v>
      </c>
      <c r="AY202" s="182" t="s">
        <v>138</v>
      </c>
    </row>
    <row r="203" s="2" customFormat="1" ht="24.15" customHeight="1">
      <c r="A203" s="37"/>
      <c r="B203" s="165"/>
      <c r="C203" s="166" t="s">
        <v>308</v>
      </c>
      <c r="D203" s="166" t="s">
        <v>141</v>
      </c>
      <c r="E203" s="167" t="s">
        <v>309</v>
      </c>
      <c r="F203" s="168" t="s">
        <v>310</v>
      </c>
      <c r="G203" s="169" t="s">
        <v>289</v>
      </c>
      <c r="H203" s="170">
        <v>11.717000000000001</v>
      </c>
      <c r="I203" s="171"/>
      <c r="J203" s="172">
        <f>ROUND(I203*H203,2)</f>
        <v>0</v>
      </c>
      <c r="K203" s="173"/>
      <c r="L203" s="38"/>
      <c r="M203" s="174" t="s">
        <v>1</v>
      </c>
      <c r="N203" s="175" t="s">
        <v>40</v>
      </c>
      <c r="O203" s="76"/>
      <c r="P203" s="176">
        <f>O203*H203</f>
        <v>0</v>
      </c>
      <c r="Q203" s="176">
        <v>0</v>
      </c>
      <c r="R203" s="176">
        <f>Q203*H203</f>
        <v>0</v>
      </c>
      <c r="S203" s="176">
        <v>0</v>
      </c>
      <c r="T203" s="177">
        <f>S203*H203</f>
        <v>0</v>
      </c>
      <c r="U203" s="37"/>
      <c r="V203" s="37"/>
      <c r="W203" s="37"/>
      <c r="X203" s="37"/>
      <c r="Y203" s="37"/>
      <c r="Z203" s="37"/>
      <c r="AA203" s="37"/>
      <c r="AB203" s="37"/>
      <c r="AC203" s="37"/>
      <c r="AD203" s="37"/>
      <c r="AE203" s="37"/>
      <c r="AR203" s="178" t="s">
        <v>145</v>
      </c>
      <c r="AT203" s="178" t="s">
        <v>141</v>
      </c>
      <c r="AU203" s="178" t="s">
        <v>146</v>
      </c>
      <c r="AY203" s="18" t="s">
        <v>138</v>
      </c>
      <c r="BE203" s="179">
        <f>IF(N203="základní",J203,0)</f>
        <v>0</v>
      </c>
      <c r="BF203" s="179">
        <f>IF(N203="snížená",J203,0)</f>
        <v>0</v>
      </c>
      <c r="BG203" s="179">
        <f>IF(N203="zákl. přenesená",J203,0)</f>
        <v>0</v>
      </c>
      <c r="BH203" s="179">
        <f>IF(N203="sníž. přenesená",J203,0)</f>
        <v>0</v>
      </c>
      <c r="BI203" s="179">
        <f>IF(N203="nulová",J203,0)</f>
        <v>0</v>
      </c>
      <c r="BJ203" s="18" t="s">
        <v>146</v>
      </c>
      <c r="BK203" s="179">
        <f>ROUND(I203*H203,2)</f>
        <v>0</v>
      </c>
      <c r="BL203" s="18" t="s">
        <v>145</v>
      </c>
      <c r="BM203" s="178" t="s">
        <v>311</v>
      </c>
    </row>
    <row r="204" s="2" customFormat="1" ht="24.15" customHeight="1">
      <c r="A204" s="37"/>
      <c r="B204" s="165"/>
      <c r="C204" s="166" t="s">
        <v>312</v>
      </c>
      <c r="D204" s="166" t="s">
        <v>141</v>
      </c>
      <c r="E204" s="167" t="s">
        <v>313</v>
      </c>
      <c r="F204" s="168" t="s">
        <v>314</v>
      </c>
      <c r="G204" s="169" t="s">
        <v>289</v>
      </c>
      <c r="H204" s="170">
        <v>187.47200000000001</v>
      </c>
      <c r="I204" s="171"/>
      <c r="J204" s="172">
        <f>ROUND(I204*H204,2)</f>
        <v>0</v>
      </c>
      <c r="K204" s="173"/>
      <c r="L204" s="38"/>
      <c r="M204" s="174" t="s">
        <v>1</v>
      </c>
      <c r="N204" s="175" t="s">
        <v>40</v>
      </c>
      <c r="O204" s="76"/>
      <c r="P204" s="176">
        <f>O204*H204</f>
        <v>0</v>
      </c>
      <c r="Q204" s="176">
        <v>0</v>
      </c>
      <c r="R204" s="176">
        <f>Q204*H204</f>
        <v>0</v>
      </c>
      <c r="S204" s="176">
        <v>0</v>
      </c>
      <c r="T204" s="177">
        <f>S204*H204</f>
        <v>0</v>
      </c>
      <c r="U204" s="37"/>
      <c r="V204" s="37"/>
      <c r="W204" s="37"/>
      <c r="X204" s="37"/>
      <c r="Y204" s="37"/>
      <c r="Z204" s="37"/>
      <c r="AA204" s="37"/>
      <c r="AB204" s="37"/>
      <c r="AC204" s="37"/>
      <c r="AD204" s="37"/>
      <c r="AE204" s="37"/>
      <c r="AR204" s="178" t="s">
        <v>145</v>
      </c>
      <c r="AT204" s="178" t="s">
        <v>141</v>
      </c>
      <c r="AU204" s="178" t="s">
        <v>146</v>
      </c>
      <c r="AY204" s="18" t="s">
        <v>138</v>
      </c>
      <c r="BE204" s="179">
        <f>IF(N204="základní",J204,0)</f>
        <v>0</v>
      </c>
      <c r="BF204" s="179">
        <f>IF(N204="snížená",J204,0)</f>
        <v>0</v>
      </c>
      <c r="BG204" s="179">
        <f>IF(N204="zákl. přenesená",J204,0)</f>
        <v>0</v>
      </c>
      <c r="BH204" s="179">
        <f>IF(N204="sníž. přenesená",J204,0)</f>
        <v>0</v>
      </c>
      <c r="BI204" s="179">
        <f>IF(N204="nulová",J204,0)</f>
        <v>0</v>
      </c>
      <c r="BJ204" s="18" t="s">
        <v>146</v>
      </c>
      <c r="BK204" s="179">
        <f>ROUND(I204*H204,2)</f>
        <v>0</v>
      </c>
      <c r="BL204" s="18" t="s">
        <v>145</v>
      </c>
      <c r="BM204" s="178" t="s">
        <v>315</v>
      </c>
    </row>
    <row r="205" s="13" customFormat="1">
      <c r="A205" s="13"/>
      <c r="B205" s="180"/>
      <c r="C205" s="13"/>
      <c r="D205" s="181" t="s">
        <v>169</v>
      </c>
      <c r="E205" s="13"/>
      <c r="F205" s="183" t="s">
        <v>316</v>
      </c>
      <c r="G205" s="13"/>
      <c r="H205" s="184">
        <v>187.47200000000001</v>
      </c>
      <c r="I205" s="185"/>
      <c r="J205" s="13"/>
      <c r="K205" s="13"/>
      <c r="L205" s="180"/>
      <c r="M205" s="186"/>
      <c r="N205" s="187"/>
      <c r="O205" s="187"/>
      <c r="P205" s="187"/>
      <c r="Q205" s="187"/>
      <c r="R205" s="187"/>
      <c r="S205" s="187"/>
      <c r="T205" s="188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T205" s="182" t="s">
        <v>169</v>
      </c>
      <c r="AU205" s="182" t="s">
        <v>146</v>
      </c>
      <c r="AV205" s="13" t="s">
        <v>146</v>
      </c>
      <c r="AW205" s="13" t="s">
        <v>3</v>
      </c>
      <c r="AX205" s="13" t="s">
        <v>79</v>
      </c>
      <c r="AY205" s="182" t="s">
        <v>138</v>
      </c>
    </row>
    <row r="206" s="2" customFormat="1" ht="49.05" customHeight="1">
      <c r="A206" s="37"/>
      <c r="B206" s="165"/>
      <c r="C206" s="166" t="s">
        <v>317</v>
      </c>
      <c r="D206" s="166" t="s">
        <v>141</v>
      </c>
      <c r="E206" s="167" t="s">
        <v>318</v>
      </c>
      <c r="F206" s="168" t="s">
        <v>319</v>
      </c>
      <c r="G206" s="169" t="s">
        <v>289</v>
      </c>
      <c r="H206" s="170">
        <v>11.717000000000001</v>
      </c>
      <c r="I206" s="171"/>
      <c r="J206" s="172">
        <f>ROUND(I206*H206,2)</f>
        <v>0</v>
      </c>
      <c r="K206" s="173"/>
      <c r="L206" s="38"/>
      <c r="M206" s="174" t="s">
        <v>1</v>
      </c>
      <c r="N206" s="175" t="s">
        <v>40</v>
      </c>
      <c r="O206" s="76"/>
      <c r="P206" s="176">
        <f>O206*H206</f>
        <v>0</v>
      </c>
      <c r="Q206" s="176">
        <v>0</v>
      </c>
      <c r="R206" s="176">
        <f>Q206*H206</f>
        <v>0</v>
      </c>
      <c r="S206" s="176">
        <v>0</v>
      </c>
      <c r="T206" s="177">
        <f>S206*H206</f>
        <v>0</v>
      </c>
      <c r="U206" s="37"/>
      <c r="V206" s="37"/>
      <c r="W206" s="37"/>
      <c r="X206" s="37"/>
      <c r="Y206" s="37"/>
      <c r="Z206" s="37"/>
      <c r="AA206" s="37"/>
      <c r="AB206" s="37"/>
      <c r="AC206" s="37"/>
      <c r="AD206" s="37"/>
      <c r="AE206" s="37"/>
      <c r="AR206" s="178" t="s">
        <v>145</v>
      </c>
      <c r="AT206" s="178" t="s">
        <v>141</v>
      </c>
      <c r="AU206" s="178" t="s">
        <v>146</v>
      </c>
      <c r="AY206" s="18" t="s">
        <v>138</v>
      </c>
      <c r="BE206" s="179">
        <f>IF(N206="základní",J206,0)</f>
        <v>0</v>
      </c>
      <c r="BF206" s="179">
        <f>IF(N206="snížená",J206,0)</f>
        <v>0</v>
      </c>
      <c r="BG206" s="179">
        <f>IF(N206="zákl. přenesená",J206,0)</f>
        <v>0</v>
      </c>
      <c r="BH206" s="179">
        <f>IF(N206="sníž. přenesená",J206,0)</f>
        <v>0</v>
      </c>
      <c r="BI206" s="179">
        <f>IF(N206="nulová",J206,0)</f>
        <v>0</v>
      </c>
      <c r="BJ206" s="18" t="s">
        <v>146</v>
      </c>
      <c r="BK206" s="179">
        <f>ROUND(I206*H206,2)</f>
        <v>0</v>
      </c>
      <c r="BL206" s="18" t="s">
        <v>145</v>
      </c>
      <c r="BM206" s="178" t="s">
        <v>320</v>
      </c>
    </row>
    <row r="207" s="2" customFormat="1" ht="33" customHeight="1">
      <c r="A207" s="37"/>
      <c r="B207" s="165"/>
      <c r="C207" s="166" t="s">
        <v>321</v>
      </c>
      <c r="D207" s="166" t="s">
        <v>141</v>
      </c>
      <c r="E207" s="167" t="s">
        <v>322</v>
      </c>
      <c r="F207" s="168" t="s">
        <v>323</v>
      </c>
      <c r="G207" s="169" t="s">
        <v>289</v>
      </c>
      <c r="H207" s="170">
        <v>0.58599999999999997</v>
      </c>
      <c r="I207" s="171"/>
      <c r="J207" s="172">
        <f>ROUND(I207*H207,2)</f>
        <v>0</v>
      </c>
      <c r="K207" s="173"/>
      <c r="L207" s="38"/>
      <c r="M207" s="174" t="s">
        <v>1</v>
      </c>
      <c r="N207" s="175" t="s">
        <v>40</v>
      </c>
      <c r="O207" s="76"/>
      <c r="P207" s="176">
        <f>O207*H207</f>
        <v>0</v>
      </c>
      <c r="Q207" s="176">
        <v>0</v>
      </c>
      <c r="R207" s="176">
        <f>Q207*H207</f>
        <v>0</v>
      </c>
      <c r="S207" s="176">
        <v>0</v>
      </c>
      <c r="T207" s="177">
        <f>S207*H207</f>
        <v>0</v>
      </c>
      <c r="U207" s="37"/>
      <c r="V207" s="37"/>
      <c r="W207" s="37"/>
      <c r="X207" s="37"/>
      <c r="Y207" s="37"/>
      <c r="Z207" s="37"/>
      <c r="AA207" s="37"/>
      <c r="AB207" s="37"/>
      <c r="AC207" s="37"/>
      <c r="AD207" s="37"/>
      <c r="AE207" s="37"/>
      <c r="AR207" s="178" t="s">
        <v>145</v>
      </c>
      <c r="AT207" s="178" t="s">
        <v>141</v>
      </c>
      <c r="AU207" s="178" t="s">
        <v>146</v>
      </c>
      <c r="AY207" s="18" t="s">
        <v>138</v>
      </c>
      <c r="BE207" s="179">
        <f>IF(N207="základní",J207,0)</f>
        <v>0</v>
      </c>
      <c r="BF207" s="179">
        <f>IF(N207="snížená",J207,0)</f>
        <v>0</v>
      </c>
      <c r="BG207" s="179">
        <f>IF(N207="zákl. přenesená",J207,0)</f>
        <v>0</v>
      </c>
      <c r="BH207" s="179">
        <f>IF(N207="sníž. přenesená",J207,0)</f>
        <v>0</v>
      </c>
      <c r="BI207" s="179">
        <f>IF(N207="nulová",J207,0)</f>
        <v>0</v>
      </c>
      <c r="BJ207" s="18" t="s">
        <v>146</v>
      </c>
      <c r="BK207" s="179">
        <f>ROUND(I207*H207,2)</f>
        <v>0</v>
      </c>
      <c r="BL207" s="18" t="s">
        <v>145</v>
      </c>
      <c r="BM207" s="178" t="s">
        <v>324</v>
      </c>
    </row>
    <row r="208" s="13" customFormat="1">
      <c r="A208" s="13"/>
      <c r="B208" s="180"/>
      <c r="C208" s="13"/>
      <c r="D208" s="181" t="s">
        <v>169</v>
      </c>
      <c r="E208" s="13"/>
      <c r="F208" s="183" t="s">
        <v>325</v>
      </c>
      <c r="G208" s="13"/>
      <c r="H208" s="184">
        <v>0.58599999999999997</v>
      </c>
      <c r="I208" s="185"/>
      <c r="J208" s="13"/>
      <c r="K208" s="13"/>
      <c r="L208" s="180"/>
      <c r="M208" s="186"/>
      <c r="N208" s="187"/>
      <c r="O208" s="187"/>
      <c r="P208" s="187"/>
      <c r="Q208" s="187"/>
      <c r="R208" s="187"/>
      <c r="S208" s="187"/>
      <c r="T208" s="188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T208" s="182" t="s">
        <v>169</v>
      </c>
      <c r="AU208" s="182" t="s">
        <v>146</v>
      </c>
      <c r="AV208" s="13" t="s">
        <v>146</v>
      </c>
      <c r="AW208" s="13" t="s">
        <v>3</v>
      </c>
      <c r="AX208" s="13" t="s">
        <v>79</v>
      </c>
      <c r="AY208" s="182" t="s">
        <v>138</v>
      </c>
    </row>
    <row r="209" s="2" customFormat="1" ht="21.75" customHeight="1">
      <c r="A209" s="37"/>
      <c r="B209" s="165"/>
      <c r="C209" s="166" t="s">
        <v>326</v>
      </c>
      <c r="D209" s="166" t="s">
        <v>141</v>
      </c>
      <c r="E209" s="167" t="s">
        <v>327</v>
      </c>
      <c r="F209" s="168" t="s">
        <v>328</v>
      </c>
      <c r="G209" s="169" t="s">
        <v>289</v>
      </c>
      <c r="H209" s="170">
        <v>5.5110000000000001</v>
      </c>
      <c r="I209" s="171"/>
      <c r="J209" s="172">
        <f>ROUND(I209*H209,2)</f>
        <v>0</v>
      </c>
      <c r="K209" s="173"/>
      <c r="L209" s="38"/>
      <c r="M209" s="174" t="s">
        <v>1</v>
      </c>
      <c r="N209" s="175" t="s">
        <v>40</v>
      </c>
      <c r="O209" s="76"/>
      <c r="P209" s="176">
        <f>O209*H209</f>
        <v>0</v>
      </c>
      <c r="Q209" s="176">
        <v>0</v>
      </c>
      <c r="R209" s="176">
        <f>Q209*H209</f>
        <v>0</v>
      </c>
      <c r="S209" s="176">
        <v>0</v>
      </c>
      <c r="T209" s="177">
        <f>S209*H209</f>
        <v>0</v>
      </c>
      <c r="U209" s="37"/>
      <c r="V209" s="37"/>
      <c r="W209" s="37"/>
      <c r="X209" s="37"/>
      <c r="Y209" s="37"/>
      <c r="Z209" s="37"/>
      <c r="AA209" s="37"/>
      <c r="AB209" s="37"/>
      <c r="AC209" s="37"/>
      <c r="AD209" s="37"/>
      <c r="AE209" s="37"/>
      <c r="AR209" s="178" t="s">
        <v>145</v>
      </c>
      <c r="AT209" s="178" t="s">
        <v>141</v>
      </c>
      <c r="AU209" s="178" t="s">
        <v>146</v>
      </c>
      <c r="AY209" s="18" t="s">
        <v>138</v>
      </c>
      <c r="BE209" s="179">
        <f>IF(N209="základní",J209,0)</f>
        <v>0</v>
      </c>
      <c r="BF209" s="179">
        <f>IF(N209="snížená",J209,0)</f>
        <v>0</v>
      </c>
      <c r="BG209" s="179">
        <f>IF(N209="zákl. přenesená",J209,0)</f>
        <v>0</v>
      </c>
      <c r="BH209" s="179">
        <f>IF(N209="sníž. přenesená",J209,0)</f>
        <v>0</v>
      </c>
      <c r="BI209" s="179">
        <f>IF(N209="nulová",J209,0)</f>
        <v>0</v>
      </c>
      <c r="BJ209" s="18" t="s">
        <v>146</v>
      </c>
      <c r="BK209" s="179">
        <f>ROUND(I209*H209,2)</f>
        <v>0</v>
      </c>
      <c r="BL209" s="18" t="s">
        <v>145</v>
      </c>
      <c r="BM209" s="178" t="s">
        <v>329</v>
      </c>
    </row>
    <row r="210" s="12" customFormat="1" ht="25.92" customHeight="1">
      <c r="A210" s="12"/>
      <c r="B210" s="152"/>
      <c r="C210" s="12"/>
      <c r="D210" s="153" t="s">
        <v>73</v>
      </c>
      <c r="E210" s="154" t="s">
        <v>330</v>
      </c>
      <c r="F210" s="154" t="s">
        <v>331</v>
      </c>
      <c r="G210" s="12"/>
      <c r="H210" s="12"/>
      <c r="I210" s="155"/>
      <c r="J210" s="156">
        <f>BK210</f>
        <v>0</v>
      </c>
      <c r="K210" s="12"/>
      <c r="L210" s="152"/>
      <c r="M210" s="157"/>
      <c r="N210" s="158"/>
      <c r="O210" s="158"/>
      <c r="P210" s="159">
        <f>SUM(P211:P213)</f>
        <v>0</v>
      </c>
      <c r="Q210" s="158"/>
      <c r="R210" s="159">
        <f>SUM(R211:R213)</f>
        <v>0</v>
      </c>
      <c r="S210" s="158"/>
      <c r="T210" s="160">
        <f>SUM(T211:T213)</f>
        <v>0</v>
      </c>
      <c r="U210" s="12"/>
      <c r="V210" s="12"/>
      <c r="W210" s="12"/>
      <c r="X210" s="12"/>
      <c r="Y210" s="12"/>
      <c r="Z210" s="12"/>
      <c r="AA210" s="12"/>
      <c r="AB210" s="12"/>
      <c r="AC210" s="12"/>
      <c r="AD210" s="12"/>
      <c r="AE210" s="12"/>
      <c r="AR210" s="153" t="s">
        <v>79</v>
      </c>
      <c r="AT210" s="161" t="s">
        <v>73</v>
      </c>
      <c r="AU210" s="161" t="s">
        <v>74</v>
      </c>
      <c r="AY210" s="153" t="s">
        <v>138</v>
      </c>
      <c r="BK210" s="162">
        <f>SUM(BK211:BK213)</f>
        <v>0</v>
      </c>
    </row>
    <row r="211" s="2" customFormat="1" ht="24.15" customHeight="1">
      <c r="A211" s="37"/>
      <c r="B211" s="165"/>
      <c r="C211" s="166" t="s">
        <v>332</v>
      </c>
      <c r="D211" s="166" t="s">
        <v>141</v>
      </c>
      <c r="E211" s="167" t="s">
        <v>333</v>
      </c>
      <c r="F211" s="168" t="s">
        <v>334</v>
      </c>
      <c r="G211" s="169" t="s">
        <v>335</v>
      </c>
      <c r="H211" s="170">
        <v>1</v>
      </c>
      <c r="I211" s="171"/>
      <c r="J211" s="172">
        <f>ROUND(I211*H211,2)</f>
        <v>0</v>
      </c>
      <c r="K211" s="173"/>
      <c r="L211" s="38"/>
      <c r="M211" s="174" t="s">
        <v>1</v>
      </c>
      <c r="N211" s="175" t="s">
        <v>40</v>
      </c>
      <c r="O211" s="76"/>
      <c r="P211" s="176">
        <f>O211*H211</f>
        <v>0</v>
      </c>
      <c r="Q211" s="176">
        <v>0</v>
      </c>
      <c r="R211" s="176">
        <f>Q211*H211</f>
        <v>0</v>
      </c>
      <c r="S211" s="176">
        <v>0</v>
      </c>
      <c r="T211" s="177">
        <f>S211*H211</f>
        <v>0</v>
      </c>
      <c r="U211" s="37"/>
      <c r="V211" s="37"/>
      <c r="W211" s="37"/>
      <c r="X211" s="37"/>
      <c r="Y211" s="37"/>
      <c r="Z211" s="37"/>
      <c r="AA211" s="37"/>
      <c r="AB211" s="37"/>
      <c r="AC211" s="37"/>
      <c r="AD211" s="37"/>
      <c r="AE211" s="37"/>
      <c r="AR211" s="178" t="s">
        <v>145</v>
      </c>
      <c r="AT211" s="178" t="s">
        <v>141</v>
      </c>
      <c r="AU211" s="178" t="s">
        <v>79</v>
      </c>
      <c r="AY211" s="18" t="s">
        <v>138</v>
      </c>
      <c r="BE211" s="179">
        <f>IF(N211="základní",J211,0)</f>
        <v>0</v>
      </c>
      <c r="BF211" s="179">
        <f>IF(N211="snížená",J211,0)</f>
        <v>0</v>
      </c>
      <c r="BG211" s="179">
        <f>IF(N211="zákl. přenesená",J211,0)</f>
        <v>0</v>
      </c>
      <c r="BH211" s="179">
        <f>IF(N211="sníž. přenesená",J211,0)</f>
        <v>0</v>
      </c>
      <c r="BI211" s="179">
        <f>IF(N211="nulová",J211,0)</f>
        <v>0</v>
      </c>
      <c r="BJ211" s="18" t="s">
        <v>146</v>
      </c>
      <c r="BK211" s="179">
        <f>ROUND(I211*H211,2)</f>
        <v>0</v>
      </c>
      <c r="BL211" s="18" t="s">
        <v>145</v>
      </c>
      <c r="BM211" s="178" t="s">
        <v>336</v>
      </c>
    </row>
    <row r="212" s="2" customFormat="1" ht="16.5" customHeight="1">
      <c r="A212" s="37"/>
      <c r="B212" s="165"/>
      <c r="C212" s="166" t="s">
        <v>337</v>
      </c>
      <c r="D212" s="166" t="s">
        <v>141</v>
      </c>
      <c r="E212" s="167" t="s">
        <v>338</v>
      </c>
      <c r="F212" s="168" t="s">
        <v>339</v>
      </c>
      <c r="G212" s="169" t="s">
        <v>340</v>
      </c>
      <c r="H212" s="170">
        <v>20</v>
      </c>
      <c r="I212" s="171"/>
      <c r="J212" s="172">
        <f>ROUND(I212*H212,2)</f>
        <v>0</v>
      </c>
      <c r="K212" s="173"/>
      <c r="L212" s="38"/>
      <c r="M212" s="174" t="s">
        <v>1</v>
      </c>
      <c r="N212" s="175" t="s">
        <v>40</v>
      </c>
      <c r="O212" s="76"/>
      <c r="P212" s="176">
        <f>O212*H212</f>
        <v>0</v>
      </c>
      <c r="Q212" s="176">
        <v>0</v>
      </c>
      <c r="R212" s="176">
        <f>Q212*H212</f>
        <v>0</v>
      </c>
      <c r="S212" s="176">
        <v>0</v>
      </c>
      <c r="T212" s="177">
        <f>S212*H212</f>
        <v>0</v>
      </c>
      <c r="U212" s="37"/>
      <c r="V212" s="37"/>
      <c r="W212" s="37"/>
      <c r="X212" s="37"/>
      <c r="Y212" s="37"/>
      <c r="Z212" s="37"/>
      <c r="AA212" s="37"/>
      <c r="AB212" s="37"/>
      <c r="AC212" s="37"/>
      <c r="AD212" s="37"/>
      <c r="AE212" s="37"/>
      <c r="AR212" s="178" t="s">
        <v>145</v>
      </c>
      <c r="AT212" s="178" t="s">
        <v>141</v>
      </c>
      <c r="AU212" s="178" t="s">
        <v>79</v>
      </c>
      <c r="AY212" s="18" t="s">
        <v>138</v>
      </c>
      <c r="BE212" s="179">
        <f>IF(N212="základní",J212,0)</f>
        <v>0</v>
      </c>
      <c r="BF212" s="179">
        <f>IF(N212="snížená",J212,0)</f>
        <v>0</v>
      </c>
      <c r="BG212" s="179">
        <f>IF(N212="zákl. přenesená",J212,0)</f>
        <v>0</v>
      </c>
      <c r="BH212" s="179">
        <f>IF(N212="sníž. přenesená",J212,0)</f>
        <v>0</v>
      </c>
      <c r="BI212" s="179">
        <f>IF(N212="nulová",J212,0)</f>
        <v>0</v>
      </c>
      <c r="BJ212" s="18" t="s">
        <v>146</v>
      </c>
      <c r="BK212" s="179">
        <f>ROUND(I212*H212,2)</f>
        <v>0</v>
      </c>
      <c r="BL212" s="18" t="s">
        <v>145</v>
      </c>
      <c r="BM212" s="178" t="s">
        <v>341</v>
      </c>
    </row>
    <row r="213" s="2" customFormat="1" ht="21.75" customHeight="1">
      <c r="A213" s="37"/>
      <c r="B213" s="165"/>
      <c r="C213" s="166" t="s">
        <v>342</v>
      </c>
      <c r="D213" s="166" t="s">
        <v>141</v>
      </c>
      <c r="E213" s="167" t="s">
        <v>343</v>
      </c>
      <c r="F213" s="168" t="s">
        <v>344</v>
      </c>
      <c r="G213" s="169" t="s">
        <v>345</v>
      </c>
      <c r="H213" s="170">
        <v>1</v>
      </c>
      <c r="I213" s="171"/>
      <c r="J213" s="172">
        <f>ROUND(I213*H213,2)</f>
        <v>0</v>
      </c>
      <c r="K213" s="173"/>
      <c r="L213" s="38"/>
      <c r="M213" s="174" t="s">
        <v>1</v>
      </c>
      <c r="N213" s="175" t="s">
        <v>40</v>
      </c>
      <c r="O213" s="76"/>
      <c r="P213" s="176">
        <f>O213*H213</f>
        <v>0</v>
      </c>
      <c r="Q213" s="176">
        <v>0</v>
      </c>
      <c r="R213" s="176">
        <f>Q213*H213</f>
        <v>0</v>
      </c>
      <c r="S213" s="176">
        <v>0</v>
      </c>
      <c r="T213" s="177">
        <f>S213*H213</f>
        <v>0</v>
      </c>
      <c r="U213" s="37"/>
      <c r="V213" s="37"/>
      <c r="W213" s="37"/>
      <c r="X213" s="37"/>
      <c r="Y213" s="37"/>
      <c r="Z213" s="37"/>
      <c r="AA213" s="37"/>
      <c r="AB213" s="37"/>
      <c r="AC213" s="37"/>
      <c r="AD213" s="37"/>
      <c r="AE213" s="37"/>
      <c r="AR213" s="178" t="s">
        <v>145</v>
      </c>
      <c r="AT213" s="178" t="s">
        <v>141</v>
      </c>
      <c r="AU213" s="178" t="s">
        <v>79</v>
      </c>
      <c r="AY213" s="18" t="s">
        <v>138</v>
      </c>
      <c r="BE213" s="179">
        <f>IF(N213="základní",J213,0)</f>
        <v>0</v>
      </c>
      <c r="BF213" s="179">
        <f>IF(N213="snížená",J213,0)</f>
        <v>0</v>
      </c>
      <c r="BG213" s="179">
        <f>IF(N213="zákl. přenesená",J213,0)</f>
        <v>0</v>
      </c>
      <c r="BH213" s="179">
        <f>IF(N213="sníž. přenesená",J213,0)</f>
        <v>0</v>
      </c>
      <c r="BI213" s="179">
        <f>IF(N213="nulová",J213,0)</f>
        <v>0</v>
      </c>
      <c r="BJ213" s="18" t="s">
        <v>146</v>
      </c>
      <c r="BK213" s="179">
        <f>ROUND(I213*H213,2)</f>
        <v>0</v>
      </c>
      <c r="BL213" s="18" t="s">
        <v>145</v>
      </c>
      <c r="BM213" s="178" t="s">
        <v>346</v>
      </c>
    </row>
    <row r="214" s="12" customFormat="1" ht="25.92" customHeight="1">
      <c r="A214" s="12"/>
      <c r="B214" s="152"/>
      <c r="C214" s="12"/>
      <c r="D214" s="153" t="s">
        <v>73</v>
      </c>
      <c r="E214" s="154" t="s">
        <v>347</v>
      </c>
      <c r="F214" s="154" t="s">
        <v>348</v>
      </c>
      <c r="G214" s="12"/>
      <c r="H214" s="12"/>
      <c r="I214" s="155"/>
      <c r="J214" s="156">
        <f>BK214</f>
        <v>0</v>
      </c>
      <c r="K214" s="12"/>
      <c r="L214" s="152"/>
      <c r="M214" s="157"/>
      <c r="N214" s="158"/>
      <c r="O214" s="158"/>
      <c r="P214" s="159">
        <f>P215+P226+P251+P277+P302+P308+P313+P323+P327+P331+P334+P346+P352+P366+P374+P384+P392+P416+P419+P432+P450+P467+P479+P497</f>
        <v>0</v>
      </c>
      <c r="Q214" s="158"/>
      <c r="R214" s="159">
        <f>R215+R226+R251+R277+R302+R308+R313+R323+R327+R331+R334+R346+R352+R366+R374+R384+R392+R416+R419+R432+R450+R467+R479+R497</f>
        <v>3.3074057814788</v>
      </c>
      <c r="S214" s="158"/>
      <c r="T214" s="160">
        <f>T215+T226+T251+T277+T302+T308+T313+T323+T327+T331+T334+T346+T352+T366+T374+T384+T392+T416+T419+T432+T450+T467+T479+T497</f>
        <v>3.3413906</v>
      </c>
      <c r="U214" s="12"/>
      <c r="V214" s="12"/>
      <c r="W214" s="12"/>
      <c r="X214" s="12"/>
      <c r="Y214" s="12"/>
      <c r="Z214" s="12"/>
      <c r="AA214" s="12"/>
      <c r="AB214" s="12"/>
      <c r="AC214" s="12"/>
      <c r="AD214" s="12"/>
      <c r="AE214" s="12"/>
      <c r="AR214" s="153" t="s">
        <v>146</v>
      </c>
      <c r="AT214" s="161" t="s">
        <v>73</v>
      </c>
      <c r="AU214" s="161" t="s">
        <v>74</v>
      </c>
      <c r="AY214" s="153" t="s">
        <v>138</v>
      </c>
      <c r="BK214" s="162">
        <f>BK215+BK226+BK251+BK277+BK302+BK308+BK313+BK323+BK327+BK331+BK334+BK346+BK352+BK366+BK374+BK384+BK392+BK416+BK419+BK432+BK450+BK467+BK479+BK497</f>
        <v>0</v>
      </c>
    </row>
    <row r="215" s="12" customFormat="1" ht="22.8" customHeight="1">
      <c r="A215" s="12"/>
      <c r="B215" s="152"/>
      <c r="C215" s="12"/>
      <c r="D215" s="153" t="s">
        <v>73</v>
      </c>
      <c r="E215" s="163" t="s">
        <v>349</v>
      </c>
      <c r="F215" s="163" t="s">
        <v>350</v>
      </c>
      <c r="G215" s="12"/>
      <c r="H215" s="12"/>
      <c r="I215" s="155"/>
      <c r="J215" s="164">
        <f>BK215</f>
        <v>0</v>
      </c>
      <c r="K215" s="12"/>
      <c r="L215" s="152"/>
      <c r="M215" s="157"/>
      <c r="N215" s="158"/>
      <c r="O215" s="158"/>
      <c r="P215" s="159">
        <f>SUM(P216:P225)</f>
        <v>0</v>
      </c>
      <c r="Q215" s="158"/>
      <c r="R215" s="159">
        <f>SUM(R216:R225)</f>
        <v>0.19693289750000001</v>
      </c>
      <c r="S215" s="158"/>
      <c r="T215" s="160">
        <f>SUM(T216:T225)</f>
        <v>0</v>
      </c>
      <c r="U215" s="12"/>
      <c r="V215" s="12"/>
      <c r="W215" s="12"/>
      <c r="X215" s="12"/>
      <c r="Y215" s="12"/>
      <c r="Z215" s="12"/>
      <c r="AA215" s="12"/>
      <c r="AB215" s="12"/>
      <c r="AC215" s="12"/>
      <c r="AD215" s="12"/>
      <c r="AE215" s="12"/>
      <c r="AR215" s="153" t="s">
        <v>146</v>
      </c>
      <c r="AT215" s="161" t="s">
        <v>73</v>
      </c>
      <c r="AU215" s="161" t="s">
        <v>79</v>
      </c>
      <c r="AY215" s="153" t="s">
        <v>138</v>
      </c>
      <c r="BK215" s="162">
        <f>SUM(BK216:BK225)</f>
        <v>0</v>
      </c>
    </row>
    <row r="216" s="2" customFormat="1" ht="24.15" customHeight="1">
      <c r="A216" s="37"/>
      <c r="B216" s="165"/>
      <c r="C216" s="166" t="s">
        <v>351</v>
      </c>
      <c r="D216" s="166" t="s">
        <v>141</v>
      </c>
      <c r="E216" s="167" t="s">
        <v>352</v>
      </c>
      <c r="F216" s="168" t="s">
        <v>353</v>
      </c>
      <c r="G216" s="169" t="s">
        <v>154</v>
      </c>
      <c r="H216" s="170">
        <v>4.3099999999999996</v>
      </c>
      <c r="I216" s="171"/>
      <c r="J216" s="172">
        <f>ROUND(I216*H216,2)</f>
        <v>0</v>
      </c>
      <c r="K216" s="173"/>
      <c r="L216" s="38"/>
      <c r="M216" s="174" t="s">
        <v>1</v>
      </c>
      <c r="N216" s="175" t="s">
        <v>40</v>
      </c>
      <c r="O216" s="76"/>
      <c r="P216" s="176">
        <f>O216*H216</f>
        <v>0</v>
      </c>
      <c r="Q216" s="176">
        <v>0.00039825</v>
      </c>
      <c r="R216" s="176">
        <f>Q216*H216</f>
        <v>0.0017164575</v>
      </c>
      <c r="S216" s="176">
        <v>0</v>
      </c>
      <c r="T216" s="177">
        <f>S216*H216</f>
        <v>0</v>
      </c>
      <c r="U216" s="37"/>
      <c r="V216" s="37"/>
      <c r="W216" s="37"/>
      <c r="X216" s="37"/>
      <c r="Y216" s="37"/>
      <c r="Z216" s="37"/>
      <c r="AA216" s="37"/>
      <c r="AB216" s="37"/>
      <c r="AC216" s="37"/>
      <c r="AD216" s="37"/>
      <c r="AE216" s="37"/>
      <c r="AR216" s="178" t="s">
        <v>210</v>
      </c>
      <c r="AT216" s="178" t="s">
        <v>141</v>
      </c>
      <c r="AU216" s="178" t="s">
        <v>146</v>
      </c>
      <c r="AY216" s="18" t="s">
        <v>138</v>
      </c>
      <c r="BE216" s="179">
        <f>IF(N216="základní",J216,0)</f>
        <v>0</v>
      </c>
      <c r="BF216" s="179">
        <f>IF(N216="snížená",J216,0)</f>
        <v>0</v>
      </c>
      <c r="BG216" s="179">
        <f>IF(N216="zákl. přenesená",J216,0)</f>
        <v>0</v>
      </c>
      <c r="BH216" s="179">
        <f>IF(N216="sníž. přenesená",J216,0)</f>
        <v>0</v>
      </c>
      <c r="BI216" s="179">
        <f>IF(N216="nulová",J216,0)</f>
        <v>0</v>
      </c>
      <c r="BJ216" s="18" t="s">
        <v>146</v>
      </c>
      <c r="BK216" s="179">
        <f>ROUND(I216*H216,2)</f>
        <v>0</v>
      </c>
      <c r="BL216" s="18" t="s">
        <v>210</v>
      </c>
      <c r="BM216" s="178" t="s">
        <v>354</v>
      </c>
    </row>
    <row r="217" s="2" customFormat="1" ht="37.8" customHeight="1">
      <c r="A217" s="37"/>
      <c r="B217" s="165"/>
      <c r="C217" s="196" t="s">
        <v>355</v>
      </c>
      <c r="D217" s="196" t="s">
        <v>356</v>
      </c>
      <c r="E217" s="197" t="s">
        <v>357</v>
      </c>
      <c r="F217" s="198" t="s">
        <v>358</v>
      </c>
      <c r="G217" s="199" t="s">
        <v>154</v>
      </c>
      <c r="H217" s="200">
        <v>5.0229999999999997</v>
      </c>
      <c r="I217" s="201"/>
      <c r="J217" s="202">
        <f>ROUND(I217*H217,2)</f>
        <v>0</v>
      </c>
      <c r="K217" s="203"/>
      <c r="L217" s="204"/>
      <c r="M217" s="205" t="s">
        <v>1</v>
      </c>
      <c r="N217" s="206" t="s">
        <v>40</v>
      </c>
      <c r="O217" s="76"/>
      <c r="P217" s="176">
        <f>O217*H217</f>
        <v>0</v>
      </c>
      <c r="Q217" s="176">
        <v>0.0047999999999999996</v>
      </c>
      <c r="R217" s="176">
        <f>Q217*H217</f>
        <v>0.024110399999999997</v>
      </c>
      <c r="S217" s="176">
        <v>0</v>
      </c>
      <c r="T217" s="177">
        <f>S217*H217</f>
        <v>0</v>
      </c>
      <c r="U217" s="37"/>
      <c r="V217" s="37"/>
      <c r="W217" s="37"/>
      <c r="X217" s="37"/>
      <c r="Y217" s="37"/>
      <c r="Z217" s="37"/>
      <c r="AA217" s="37"/>
      <c r="AB217" s="37"/>
      <c r="AC217" s="37"/>
      <c r="AD217" s="37"/>
      <c r="AE217" s="37"/>
      <c r="AR217" s="178" t="s">
        <v>286</v>
      </c>
      <c r="AT217" s="178" t="s">
        <v>356</v>
      </c>
      <c r="AU217" s="178" t="s">
        <v>146</v>
      </c>
      <c r="AY217" s="18" t="s">
        <v>138</v>
      </c>
      <c r="BE217" s="179">
        <f>IF(N217="základní",J217,0)</f>
        <v>0</v>
      </c>
      <c r="BF217" s="179">
        <f>IF(N217="snížená",J217,0)</f>
        <v>0</v>
      </c>
      <c r="BG217" s="179">
        <f>IF(N217="zákl. přenesená",J217,0)</f>
        <v>0</v>
      </c>
      <c r="BH217" s="179">
        <f>IF(N217="sníž. přenesená",J217,0)</f>
        <v>0</v>
      </c>
      <c r="BI217" s="179">
        <f>IF(N217="nulová",J217,0)</f>
        <v>0</v>
      </c>
      <c r="BJ217" s="18" t="s">
        <v>146</v>
      </c>
      <c r="BK217" s="179">
        <f>ROUND(I217*H217,2)</f>
        <v>0</v>
      </c>
      <c r="BL217" s="18" t="s">
        <v>210</v>
      </c>
      <c r="BM217" s="178" t="s">
        <v>359</v>
      </c>
    </row>
    <row r="218" s="13" customFormat="1">
      <c r="A218" s="13"/>
      <c r="B218" s="180"/>
      <c r="C218" s="13"/>
      <c r="D218" s="181" t="s">
        <v>169</v>
      </c>
      <c r="E218" s="13"/>
      <c r="F218" s="183" t="s">
        <v>360</v>
      </c>
      <c r="G218" s="13"/>
      <c r="H218" s="184">
        <v>5.0229999999999997</v>
      </c>
      <c r="I218" s="185"/>
      <c r="J218" s="13"/>
      <c r="K218" s="13"/>
      <c r="L218" s="180"/>
      <c r="M218" s="186"/>
      <c r="N218" s="187"/>
      <c r="O218" s="187"/>
      <c r="P218" s="187"/>
      <c r="Q218" s="187"/>
      <c r="R218" s="187"/>
      <c r="S218" s="187"/>
      <c r="T218" s="188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T218" s="182" t="s">
        <v>169</v>
      </c>
      <c r="AU218" s="182" t="s">
        <v>146</v>
      </c>
      <c r="AV218" s="13" t="s">
        <v>146</v>
      </c>
      <c r="AW218" s="13" t="s">
        <v>3</v>
      </c>
      <c r="AX218" s="13" t="s">
        <v>79</v>
      </c>
      <c r="AY218" s="182" t="s">
        <v>138</v>
      </c>
    </row>
    <row r="219" s="2" customFormat="1" ht="24.15" customHeight="1">
      <c r="A219" s="37"/>
      <c r="B219" s="165"/>
      <c r="C219" s="166" t="s">
        <v>361</v>
      </c>
      <c r="D219" s="166" t="s">
        <v>141</v>
      </c>
      <c r="E219" s="167" t="s">
        <v>362</v>
      </c>
      <c r="F219" s="168" t="s">
        <v>363</v>
      </c>
      <c r="G219" s="169" t="s">
        <v>154</v>
      </c>
      <c r="H219" s="170">
        <v>4.3099999999999996</v>
      </c>
      <c r="I219" s="171"/>
      <c r="J219" s="172">
        <f>ROUND(I219*H219,2)</f>
        <v>0</v>
      </c>
      <c r="K219" s="173"/>
      <c r="L219" s="38"/>
      <c r="M219" s="174" t="s">
        <v>1</v>
      </c>
      <c r="N219" s="175" t="s">
        <v>40</v>
      </c>
      <c r="O219" s="76"/>
      <c r="P219" s="176">
        <f>O219*H219</f>
        <v>0</v>
      </c>
      <c r="Q219" s="176">
        <v>0.0060000000000000001</v>
      </c>
      <c r="R219" s="176">
        <f>Q219*H219</f>
        <v>0.025859999999999998</v>
      </c>
      <c r="S219" s="176">
        <v>0</v>
      </c>
      <c r="T219" s="177">
        <f>S219*H219</f>
        <v>0</v>
      </c>
      <c r="U219" s="37"/>
      <c r="V219" s="37"/>
      <c r="W219" s="37"/>
      <c r="X219" s="37"/>
      <c r="Y219" s="37"/>
      <c r="Z219" s="37"/>
      <c r="AA219" s="37"/>
      <c r="AB219" s="37"/>
      <c r="AC219" s="37"/>
      <c r="AD219" s="37"/>
      <c r="AE219" s="37"/>
      <c r="AR219" s="178" t="s">
        <v>210</v>
      </c>
      <c r="AT219" s="178" t="s">
        <v>141</v>
      </c>
      <c r="AU219" s="178" t="s">
        <v>146</v>
      </c>
      <c r="AY219" s="18" t="s">
        <v>138</v>
      </c>
      <c r="BE219" s="179">
        <f>IF(N219="základní",J219,0)</f>
        <v>0</v>
      </c>
      <c r="BF219" s="179">
        <f>IF(N219="snížená",J219,0)</f>
        <v>0</v>
      </c>
      <c r="BG219" s="179">
        <f>IF(N219="zákl. přenesená",J219,0)</f>
        <v>0</v>
      </c>
      <c r="BH219" s="179">
        <f>IF(N219="sníž. přenesená",J219,0)</f>
        <v>0</v>
      </c>
      <c r="BI219" s="179">
        <f>IF(N219="nulová",J219,0)</f>
        <v>0</v>
      </c>
      <c r="BJ219" s="18" t="s">
        <v>146</v>
      </c>
      <c r="BK219" s="179">
        <f>ROUND(I219*H219,2)</f>
        <v>0</v>
      </c>
      <c r="BL219" s="18" t="s">
        <v>210</v>
      </c>
      <c r="BM219" s="178" t="s">
        <v>364</v>
      </c>
    </row>
    <row r="220" s="2" customFormat="1" ht="21.75" customHeight="1">
      <c r="A220" s="37"/>
      <c r="B220" s="165"/>
      <c r="C220" s="166" t="s">
        <v>365</v>
      </c>
      <c r="D220" s="166" t="s">
        <v>141</v>
      </c>
      <c r="E220" s="167" t="s">
        <v>366</v>
      </c>
      <c r="F220" s="168" t="s">
        <v>367</v>
      </c>
      <c r="G220" s="169" t="s">
        <v>154</v>
      </c>
      <c r="H220" s="170">
        <v>22</v>
      </c>
      <c r="I220" s="171"/>
      <c r="J220" s="172">
        <f>ROUND(I220*H220,2)</f>
        <v>0</v>
      </c>
      <c r="K220" s="173"/>
      <c r="L220" s="38"/>
      <c r="M220" s="174" t="s">
        <v>1</v>
      </c>
      <c r="N220" s="175" t="s">
        <v>40</v>
      </c>
      <c r="O220" s="76"/>
      <c r="P220" s="176">
        <f>O220*H220</f>
        <v>0</v>
      </c>
      <c r="Q220" s="176">
        <v>0.0063185000000000003</v>
      </c>
      <c r="R220" s="176">
        <f>Q220*H220</f>
        <v>0.13900700000000002</v>
      </c>
      <c r="S220" s="176">
        <v>0</v>
      </c>
      <c r="T220" s="177">
        <f>S220*H220</f>
        <v>0</v>
      </c>
      <c r="U220" s="37"/>
      <c r="V220" s="37"/>
      <c r="W220" s="37"/>
      <c r="X220" s="37"/>
      <c r="Y220" s="37"/>
      <c r="Z220" s="37"/>
      <c r="AA220" s="37"/>
      <c r="AB220" s="37"/>
      <c r="AC220" s="37"/>
      <c r="AD220" s="37"/>
      <c r="AE220" s="37"/>
      <c r="AR220" s="178" t="s">
        <v>210</v>
      </c>
      <c r="AT220" s="178" t="s">
        <v>141</v>
      </c>
      <c r="AU220" s="178" t="s">
        <v>146</v>
      </c>
      <c r="AY220" s="18" t="s">
        <v>138</v>
      </c>
      <c r="BE220" s="179">
        <f>IF(N220="základní",J220,0)</f>
        <v>0</v>
      </c>
      <c r="BF220" s="179">
        <f>IF(N220="snížená",J220,0)</f>
        <v>0</v>
      </c>
      <c r="BG220" s="179">
        <f>IF(N220="zákl. přenesená",J220,0)</f>
        <v>0</v>
      </c>
      <c r="BH220" s="179">
        <f>IF(N220="sníž. přenesená",J220,0)</f>
        <v>0</v>
      </c>
      <c r="BI220" s="179">
        <f>IF(N220="nulová",J220,0)</f>
        <v>0</v>
      </c>
      <c r="BJ220" s="18" t="s">
        <v>146</v>
      </c>
      <c r="BK220" s="179">
        <f>ROUND(I220*H220,2)</f>
        <v>0</v>
      </c>
      <c r="BL220" s="18" t="s">
        <v>210</v>
      </c>
      <c r="BM220" s="178" t="s">
        <v>368</v>
      </c>
    </row>
    <row r="221" s="2" customFormat="1" ht="24.15" customHeight="1">
      <c r="A221" s="37"/>
      <c r="B221" s="165"/>
      <c r="C221" s="166" t="s">
        <v>369</v>
      </c>
      <c r="D221" s="166" t="s">
        <v>141</v>
      </c>
      <c r="E221" s="167" t="s">
        <v>370</v>
      </c>
      <c r="F221" s="168" t="s">
        <v>371</v>
      </c>
      <c r="G221" s="169" t="s">
        <v>150</v>
      </c>
      <c r="H221" s="170">
        <v>6</v>
      </c>
      <c r="I221" s="171"/>
      <c r="J221" s="172">
        <f>ROUND(I221*H221,2)</f>
        <v>0</v>
      </c>
      <c r="K221" s="173"/>
      <c r="L221" s="38"/>
      <c r="M221" s="174" t="s">
        <v>1</v>
      </c>
      <c r="N221" s="175" t="s">
        <v>40</v>
      </c>
      <c r="O221" s="76"/>
      <c r="P221" s="176">
        <f>O221*H221</f>
        <v>0</v>
      </c>
      <c r="Q221" s="176">
        <v>0.00040200000000000001</v>
      </c>
      <c r="R221" s="176">
        <f>Q221*H221</f>
        <v>0.0024120000000000001</v>
      </c>
      <c r="S221" s="176">
        <v>0</v>
      </c>
      <c r="T221" s="177">
        <f>S221*H221</f>
        <v>0</v>
      </c>
      <c r="U221" s="37"/>
      <c r="V221" s="37"/>
      <c r="W221" s="37"/>
      <c r="X221" s="37"/>
      <c r="Y221" s="37"/>
      <c r="Z221" s="37"/>
      <c r="AA221" s="37"/>
      <c r="AB221" s="37"/>
      <c r="AC221" s="37"/>
      <c r="AD221" s="37"/>
      <c r="AE221" s="37"/>
      <c r="AR221" s="178" t="s">
        <v>210</v>
      </c>
      <c r="AT221" s="178" t="s">
        <v>141</v>
      </c>
      <c r="AU221" s="178" t="s">
        <v>146</v>
      </c>
      <c r="AY221" s="18" t="s">
        <v>138</v>
      </c>
      <c r="BE221" s="179">
        <f>IF(N221="základní",J221,0)</f>
        <v>0</v>
      </c>
      <c r="BF221" s="179">
        <f>IF(N221="snížená",J221,0)</f>
        <v>0</v>
      </c>
      <c r="BG221" s="179">
        <f>IF(N221="zákl. přenesená",J221,0)</f>
        <v>0</v>
      </c>
      <c r="BH221" s="179">
        <f>IF(N221="sníž. přenesená",J221,0)</f>
        <v>0</v>
      </c>
      <c r="BI221" s="179">
        <f>IF(N221="nulová",J221,0)</f>
        <v>0</v>
      </c>
      <c r="BJ221" s="18" t="s">
        <v>146</v>
      </c>
      <c r="BK221" s="179">
        <f>ROUND(I221*H221,2)</f>
        <v>0</v>
      </c>
      <c r="BL221" s="18" t="s">
        <v>210</v>
      </c>
      <c r="BM221" s="178" t="s">
        <v>372</v>
      </c>
    </row>
    <row r="222" s="2" customFormat="1" ht="24.15" customHeight="1">
      <c r="A222" s="37"/>
      <c r="B222" s="165"/>
      <c r="C222" s="166" t="s">
        <v>373</v>
      </c>
      <c r="D222" s="166" t="s">
        <v>141</v>
      </c>
      <c r="E222" s="167" t="s">
        <v>374</v>
      </c>
      <c r="F222" s="168" t="s">
        <v>375</v>
      </c>
      <c r="G222" s="169" t="s">
        <v>144</v>
      </c>
      <c r="H222" s="170">
        <v>1</v>
      </c>
      <c r="I222" s="171"/>
      <c r="J222" s="172">
        <f>ROUND(I222*H222,2)</f>
        <v>0</v>
      </c>
      <c r="K222" s="173"/>
      <c r="L222" s="38"/>
      <c r="M222" s="174" t="s">
        <v>1</v>
      </c>
      <c r="N222" s="175" t="s">
        <v>40</v>
      </c>
      <c r="O222" s="76"/>
      <c r="P222" s="176">
        <f>O222*H222</f>
        <v>0</v>
      </c>
      <c r="Q222" s="176">
        <v>0.00029903999999999998</v>
      </c>
      <c r="R222" s="176">
        <f>Q222*H222</f>
        <v>0.00029903999999999998</v>
      </c>
      <c r="S222" s="176">
        <v>0</v>
      </c>
      <c r="T222" s="177">
        <f>S222*H222</f>
        <v>0</v>
      </c>
      <c r="U222" s="37"/>
      <c r="V222" s="37"/>
      <c r="W222" s="37"/>
      <c r="X222" s="37"/>
      <c r="Y222" s="37"/>
      <c r="Z222" s="37"/>
      <c r="AA222" s="37"/>
      <c r="AB222" s="37"/>
      <c r="AC222" s="37"/>
      <c r="AD222" s="37"/>
      <c r="AE222" s="37"/>
      <c r="AR222" s="178" t="s">
        <v>210</v>
      </c>
      <c r="AT222" s="178" t="s">
        <v>141</v>
      </c>
      <c r="AU222" s="178" t="s">
        <v>146</v>
      </c>
      <c r="AY222" s="18" t="s">
        <v>138</v>
      </c>
      <c r="BE222" s="179">
        <f>IF(N222="základní",J222,0)</f>
        <v>0</v>
      </c>
      <c r="BF222" s="179">
        <f>IF(N222="snížená",J222,0)</f>
        <v>0</v>
      </c>
      <c r="BG222" s="179">
        <f>IF(N222="zákl. přenesená",J222,0)</f>
        <v>0</v>
      </c>
      <c r="BH222" s="179">
        <f>IF(N222="sníž. přenesená",J222,0)</f>
        <v>0</v>
      </c>
      <c r="BI222" s="179">
        <f>IF(N222="nulová",J222,0)</f>
        <v>0</v>
      </c>
      <c r="BJ222" s="18" t="s">
        <v>146</v>
      </c>
      <c r="BK222" s="179">
        <f>ROUND(I222*H222,2)</f>
        <v>0</v>
      </c>
      <c r="BL222" s="18" t="s">
        <v>210</v>
      </c>
      <c r="BM222" s="178" t="s">
        <v>376</v>
      </c>
    </row>
    <row r="223" s="2" customFormat="1" ht="16.5" customHeight="1">
      <c r="A223" s="37"/>
      <c r="B223" s="165"/>
      <c r="C223" s="196" t="s">
        <v>377</v>
      </c>
      <c r="D223" s="196" t="s">
        <v>356</v>
      </c>
      <c r="E223" s="197" t="s">
        <v>378</v>
      </c>
      <c r="F223" s="198" t="s">
        <v>379</v>
      </c>
      <c r="G223" s="199" t="s">
        <v>154</v>
      </c>
      <c r="H223" s="200">
        <v>0.73499999999999999</v>
      </c>
      <c r="I223" s="201"/>
      <c r="J223" s="202">
        <f>ROUND(I223*H223,2)</f>
        <v>0</v>
      </c>
      <c r="K223" s="203"/>
      <c r="L223" s="204"/>
      <c r="M223" s="205" t="s">
        <v>1</v>
      </c>
      <c r="N223" s="206" t="s">
        <v>40</v>
      </c>
      <c r="O223" s="76"/>
      <c r="P223" s="176">
        <f>O223*H223</f>
        <v>0</v>
      </c>
      <c r="Q223" s="176">
        <v>0.0047999999999999996</v>
      </c>
      <c r="R223" s="176">
        <f>Q223*H223</f>
        <v>0.0035279999999999995</v>
      </c>
      <c r="S223" s="176">
        <v>0</v>
      </c>
      <c r="T223" s="177">
        <f>S223*H223</f>
        <v>0</v>
      </c>
      <c r="U223" s="37"/>
      <c r="V223" s="37"/>
      <c r="W223" s="37"/>
      <c r="X223" s="37"/>
      <c r="Y223" s="37"/>
      <c r="Z223" s="37"/>
      <c r="AA223" s="37"/>
      <c r="AB223" s="37"/>
      <c r="AC223" s="37"/>
      <c r="AD223" s="37"/>
      <c r="AE223" s="37"/>
      <c r="AR223" s="178" t="s">
        <v>286</v>
      </c>
      <c r="AT223" s="178" t="s">
        <v>356</v>
      </c>
      <c r="AU223" s="178" t="s">
        <v>146</v>
      </c>
      <c r="AY223" s="18" t="s">
        <v>138</v>
      </c>
      <c r="BE223" s="179">
        <f>IF(N223="základní",J223,0)</f>
        <v>0</v>
      </c>
      <c r="BF223" s="179">
        <f>IF(N223="snížená",J223,0)</f>
        <v>0</v>
      </c>
      <c r="BG223" s="179">
        <f>IF(N223="zákl. přenesená",J223,0)</f>
        <v>0</v>
      </c>
      <c r="BH223" s="179">
        <f>IF(N223="sníž. přenesená",J223,0)</f>
        <v>0</v>
      </c>
      <c r="BI223" s="179">
        <f>IF(N223="nulová",J223,0)</f>
        <v>0</v>
      </c>
      <c r="BJ223" s="18" t="s">
        <v>146</v>
      </c>
      <c r="BK223" s="179">
        <f>ROUND(I223*H223,2)</f>
        <v>0</v>
      </c>
      <c r="BL223" s="18" t="s">
        <v>210</v>
      </c>
      <c r="BM223" s="178" t="s">
        <v>380</v>
      </c>
    </row>
    <row r="224" s="13" customFormat="1">
      <c r="A224" s="13"/>
      <c r="B224" s="180"/>
      <c r="C224" s="13"/>
      <c r="D224" s="181" t="s">
        <v>169</v>
      </c>
      <c r="E224" s="13"/>
      <c r="F224" s="183" t="s">
        <v>381</v>
      </c>
      <c r="G224" s="13"/>
      <c r="H224" s="184">
        <v>0.73499999999999999</v>
      </c>
      <c r="I224" s="185"/>
      <c r="J224" s="13"/>
      <c r="K224" s="13"/>
      <c r="L224" s="180"/>
      <c r="M224" s="186"/>
      <c r="N224" s="187"/>
      <c r="O224" s="187"/>
      <c r="P224" s="187"/>
      <c r="Q224" s="187"/>
      <c r="R224" s="187"/>
      <c r="S224" s="187"/>
      <c r="T224" s="188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T224" s="182" t="s">
        <v>169</v>
      </c>
      <c r="AU224" s="182" t="s">
        <v>146</v>
      </c>
      <c r="AV224" s="13" t="s">
        <v>146</v>
      </c>
      <c r="AW224" s="13" t="s">
        <v>3</v>
      </c>
      <c r="AX224" s="13" t="s">
        <v>79</v>
      </c>
      <c r="AY224" s="182" t="s">
        <v>138</v>
      </c>
    </row>
    <row r="225" s="2" customFormat="1" ht="24.15" customHeight="1">
      <c r="A225" s="37"/>
      <c r="B225" s="165"/>
      <c r="C225" s="166" t="s">
        <v>382</v>
      </c>
      <c r="D225" s="166" t="s">
        <v>141</v>
      </c>
      <c r="E225" s="167" t="s">
        <v>383</v>
      </c>
      <c r="F225" s="168" t="s">
        <v>384</v>
      </c>
      <c r="G225" s="169" t="s">
        <v>385</v>
      </c>
      <c r="H225" s="207"/>
      <c r="I225" s="171"/>
      <c r="J225" s="172">
        <f>ROUND(I225*H225,2)</f>
        <v>0</v>
      </c>
      <c r="K225" s="173"/>
      <c r="L225" s="38"/>
      <c r="M225" s="174" t="s">
        <v>1</v>
      </c>
      <c r="N225" s="175" t="s">
        <v>40</v>
      </c>
      <c r="O225" s="76"/>
      <c r="P225" s="176">
        <f>O225*H225</f>
        <v>0</v>
      </c>
      <c r="Q225" s="176">
        <v>0</v>
      </c>
      <c r="R225" s="176">
        <f>Q225*H225</f>
        <v>0</v>
      </c>
      <c r="S225" s="176">
        <v>0</v>
      </c>
      <c r="T225" s="177">
        <f>S225*H225</f>
        <v>0</v>
      </c>
      <c r="U225" s="37"/>
      <c r="V225" s="37"/>
      <c r="W225" s="37"/>
      <c r="X225" s="37"/>
      <c r="Y225" s="37"/>
      <c r="Z225" s="37"/>
      <c r="AA225" s="37"/>
      <c r="AB225" s="37"/>
      <c r="AC225" s="37"/>
      <c r="AD225" s="37"/>
      <c r="AE225" s="37"/>
      <c r="AR225" s="178" t="s">
        <v>210</v>
      </c>
      <c r="AT225" s="178" t="s">
        <v>141</v>
      </c>
      <c r="AU225" s="178" t="s">
        <v>146</v>
      </c>
      <c r="AY225" s="18" t="s">
        <v>138</v>
      </c>
      <c r="BE225" s="179">
        <f>IF(N225="základní",J225,0)</f>
        <v>0</v>
      </c>
      <c r="BF225" s="179">
        <f>IF(N225="snížená",J225,0)</f>
        <v>0</v>
      </c>
      <c r="BG225" s="179">
        <f>IF(N225="zákl. přenesená",J225,0)</f>
        <v>0</v>
      </c>
      <c r="BH225" s="179">
        <f>IF(N225="sníž. přenesená",J225,0)</f>
        <v>0</v>
      </c>
      <c r="BI225" s="179">
        <f>IF(N225="nulová",J225,0)</f>
        <v>0</v>
      </c>
      <c r="BJ225" s="18" t="s">
        <v>146</v>
      </c>
      <c r="BK225" s="179">
        <f>ROUND(I225*H225,2)</f>
        <v>0</v>
      </c>
      <c r="BL225" s="18" t="s">
        <v>210</v>
      </c>
      <c r="BM225" s="178" t="s">
        <v>386</v>
      </c>
    </row>
    <row r="226" s="12" customFormat="1" ht="22.8" customHeight="1">
      <c r="A226" s="12"/>
      <c r="B226" s="152"/>
      <c r="C226" s="12"/>
      <c r="D226" s="153" t="s">
        <v>73</v>
      </c>
      <c r="E226" s="163" t="s">
        <v>387</v>
      </c>
      <c r="F226" s="163" t="s">
        <v>388</v>
      </c>
      <c r="G226" s="12"/>
      <c r="H226" s="12"/>
      <c r="I226" s="155"/>
      <c r="J226" s="164">
        <f>BK226</f>
        <v>0</v>
      </c>
      <c r="K226" s="12"/>
      <c r="L226" s="152"/>
      <c r="M226" s="157"/>
      <c r="N226" s="158"/>
      <c r="O226" s="158"/>
      <c r="P226" s="159">
        <f>SUM(P227:P250)</f>
        <v>0</v>
      </c>
      <c r="Q226" s="158"/>
      <c r="R226" s="159">
        <f>SUM(R227:R250)</f>
        <v>0.045135191999999998</v>
      </c>
      <c r="S226" s="158"/>
      <c r="T226" s="160">
        <f>SUM(T227:T250)</f>
        <v>0.16966999999999999</v>
      </c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R226" s="153" t="s">
        <v>146</v>
      </c>
      <c r="AT226" s="161" t="s">
        <v>73</v>
      </c>
      <c r="AU226" s="161" t="s">
        <v>79</v>
      </c>
      <c r="AY226" s="153" t="s">
        <v>138</v>
      </c>
      <c r="BK226" s="162">
        <f>SUM(BK227:BK250)</f>
        <v>0</v>
      </c>
    </row>
    <row r="227" s="2" customFormat="1" ht="16.5" customHeight="1">
      <c r="A227" s="37"/>
      <c r="B227" s="165"/>
      <c r="C227" s="166" t="s">
        <v>389</v>
      </c>
      <c r="D227" s="166" t="s">
        <v>141</v>
      </c>
      <c r="E227" s="167" t="s">
        <v>390</v>
      </c>
      <c r="F227" s="168" t="s">
        <v>391</v>
      </c>
      <c r="G227" s="169" t="s">
        <v>144</v>
      </c>
      <c r="H227" s="170">
        <v>2</v>
      </c>
      <c r="I227" s="171"/>
      <c r="J227" s="172">
        <f>ROUND(I227*H227,2)</f>
        <v>0</v>
      </c>
      <c r="K227" s="173"/>
      <c r="L227" s="38"/>
      <c r="M227" s="174" t="s">
        <v>1</v>
      </c>
      <c r="N227" s="175" t="s">
        <v>40</v>
      </c>
      <c r="O227" s="76"/>
      <c r="P227" s="176">
        <f>O227*H227</f>
        <v>0</v>
      </c>
      <c r="Q227" s="176">
        <v>0.00058169000000000005</v>
      </c>
      <c r="R227" s="176">
        <f>Q227*H227</f>
        <v>0.0011633800000000001</v>
      </c>
      <c r="S227" s="176">
        <v>0.00042000000000000002</v>
      </c>
      <c r="T227" s="177">
        <f>S227*H227</f>
        <v>0.00084000000000000003</v>
      </c>
      <c r="U227" s="37"/>
      <c r="V227" s="37"/>
      <c r="W227" s="37"/>
      <c r="X227" s="37"/>
      <c r="Y227" s="37"/>
      <c r="Z227" s="37"/>
      <c r="AA227" s="37"/>
      <c r="AB227" s="37"/>
      <c r="AC227" s="37"/>
      <c r="AD227" s="37"/>
      <c r="AE227" s="37"/>
      <c r="AR227" s="178" t="s">
        <v>210</v>
      </c>
      <c r="AT227" s="178" t="s">
        <v>141</v>
      </c>
      <c r="AU227" s="178" t="s">
        <v>146</v>
      </c>
      <c r="AY227" s="18" t="s">
        <v>138</v>
      </c>
      <c r="BE227" s="179">
        <f>IF(N227="základní",J227,0)</f>
        <v>0</v>
      </c>
      <c r="BF227" s="179">
        <f>IF(N227="snížená",J227,0)</f>
        <v>0</v>
      </c>
      <c r="BG227" s="179">
        <f>IF(N227="zákl. přenesená",J227,0)</f>
        <v>0</v>
      </c>
      <c r="BH227" s="179">
        <f>IF(N227="sníž. přenesená",J227,0)</f>
        <v>0</v>
      </c>
      <c r="BI227" s="179">
        <f>IF(N227="nulová",J227,0)</f>
        <v>0</v>
      </c>
      <c r="BJ227" s="18" t="s">
        <v>146</v>
      </c>
      <c r="BK227" s="179">
        <f>ROUND(I227*H227,2)</f>
        <v>0</v>
      </c>
      <c r="BL227" s="18" t="s">
        <v>210</v>
      </c>
      <c r="BM227" s="178" t="s">
        <v>392</v>
      </c>
    </row>
    <row r="228" s="2" customFormat="1" ht="16.5" customHeight="1">
      <c r="A228" s="37"/>
      <c r="B228" s="165"/>
      <c r="C228" s="166" t="s">
        <v>393</v>
      </c>
      <c r="D228" s="166" t="s">
        <v>141</v>
      </c>
      <c r="E228" s="167" t="s">
        <v>394</v>
      </c>
      <c r="F228" s="168" t="s">
        <v>395</v>
      </c>
      <c r="G228" s="169" t="s">
        <v>144</v>
      </c>
      <c r="H228" s="170">
        <v>1</v>
      </c>
      <c r="I228" s="171"/>
      <c r="J228" s="172">
        <f>ROUND(I228*H228,2)</f>
        <v>0</v>
      </c>
      <c r="K228" s="173"/>
      <c r="L228" s="38"/>
      <c r="M228" s="174" t="s">
        <v>1</v>
      </c>
      <c r="N228" s="175" t="s">
        <v>40</v>
      </c>
      <c r="O228" s="76"/>
      <c r="P228" s="176">
        <f>O228*H228</f>
        <v>0</v>
      </c>
      <c r="Q228" s="176">
        <v>0.0012441900000000001</v>
      </c>
      <c r="R228" s="176">
        <f>Q228*H228</f>
        <v>0.0012441900000000001</v>
      </c>
      <c r="S228" s="176">
        <v>0</v>
      </c>
      <c r="T228" s="177">
        <f>S228*H228</f>
        <v>0</v>
      </c>
      <c r="U228" s="37"/>
      <c r="V228" s="37"/>
      <c r="W228" s="37"/>
      <c r="X228" s="37"/>
      <c r="Y228" s="37"/>
      <c r="Z228" s="37"/>
      <c r="AA228" s="37"/>
      <c r="AB228" s="37"/>
      <c r="AC228" s="37"/>
      <c r="AD228" s="37"/>
      <c r="AE228" s="37"/>
      <c r="AR228" s="178" t="s">
        <v>210</v>
      </c>
      <c r="AT228" s="178" t="s">
        <v>141</v>
      </c>
      <c r="AU228" s="178" t="s">
        <v>146</v>
      </c>
      <c r="AY228" s="18" t="s">
        <v>138</v>
      </c>
      <c r="BE228" s="179">
        <f>IF(N228="základní",J228,0)</f>
        <v>0</v>
      </c>
      <c r="BF228" s="179">
        <f>IF(N228="snížená",J228,0)</f>
        <v>0</v>
      </c>
      <c r="BG228" s="179">
        <f>IF(N228="zákl. přenesená",J228,0)</f>
        <v>0</v>
      </c>
      <c r="BH228" s="179">
        <f>IF(N228="sníž. přenesená",J228,0)</f>
        <v>0</v>
      </c>
      <c r="BI228" s="179">
        <f>IF(N228="nulová",J228,0)</f>
        <v>0</v>
      </c>
      <c r="BJ228" s="18" t="s">
        <v>146</v>
      </c>
      <c r="BK228" s="179">
        <f>ROUND(I228*H228,2)</f>
        <v>0</v>
      </c>
      <c r="BL228" s="18" t="s">
        <v>210</v>
      </c>
      <c r="BM228" s="178" t="s">
        <v>396</v>
      </c>
    </row>
    <row r="229" s="2" customFormat="1" ht="16.5" customHeight="1">
      <c r="A229" s="37"/>
      <c r="B229" s="165"/>
      <c r="C229" s="166" t="s">
        <v>397</v>
      </c>
      <c r="D229" s="166" t="s">
        <v>141</v>
      </c>
      <c r="E229" s="167" t="s">
        <v>398</v>
      </c>
      <c r="F229" s="168" t="s">
        <v>399</v>
      </c>
      <c r="G229" s="169" t="s">
        <v>144</v>
      </c>
      <c r="H229" s="170">
        <v>1</v>
      </c>
      <c r="I229" s="171"/>
      <c r="J229" s="172">
        <f>ROUND(I229*H229,2)</f>
        <v>0</v>
      </c>
      <c r="K229" s="173"/>
      <c r="L229" s="38"/>
      <c r="M229" s="174" t="s">
        <v>1</v>
      </c>
      <c r="N229" s="175" t="s">
        <v>40</v>
      </c>
      <c r="O229" s="76"/>
      <c r="P229" s="176">
        <f>O229*H229</f>
        <v>0</v>
      </c>
      <c r="Q229" s="176">
        <v>1.3709999999999999E-05</v>
      </c>
      <c r="R229" s="176">
        <f>Q229*H229</f>
        <v>1.3709999999999999E-05</v>
      </c>
      <c r="S229" s="176">
        <v>3.0000000000000001E-05</v>
      </c>
      <c r="T229" s="177">
        <f>S229*H229</f>
        <v>3.0000000000000001E-05</v>
      </c>
      <c r="U229" s="37"/>
      <c r="V229" s="37"/>
      <c r="W229" s="37"/>
      <c r="X229" s="37"/>
      <c r="Y229" s="37"/>
      <c r="Z229" s="37"/>
      <c r="AA229" s="37"/>
      <c r="AB229" s="37"/>
      <c r="AC229" s="37"/>
      <c r="AD229" s="37"/>
      <c r="AE229" s="37"/>
      <c r="AR229" s="178" t="s">
        <v>210</v>
      </c>
      <c r="AT229" s="178" t="s">
        <v>141</v>
      </c>
      <c r="AU229" s="178" t="s">
        <v>146</v>
      </c>
      <c r="AY229" s="18" t="s">
        <v>138</v>
      </c>
      <c r="BE229" s="179">
        <f>IF(N229="základní",J229,0)</f>
        <v>0</v>
      </c>
      <c r="BF229" s="179">
        <f>IF(N229="snížená",J229,0)</f>
        <v>0</v>
      </c>
      <c r="BG229" s="179">
        <f>IF(N229="zákl. přenesená",J229,0)</f>
        <v>0</v>
      </c>
      <c r="BH229" s="179">
        <f>IF(N229="sníž. přenesená",J229,0)</f>
        <v>0</v>
      </c>
      <c r="BI229" s="179">
        <f>IF(N229="nulová",J229,0)</f>
        <v>0</v>
      </c>
      <c r="BJ229" s="18" t="s">
        <v>146</v>
      </c>
      <c r="BK229" s="179">
        <f>ROUND(I229*H229,2)</f>
        <v>0</v>
      </c>
      <c r="BL229" s="18" t="s">
        <v>210</v>
      </c>
      <c r="BM229" s="178" t="s">
        <v>400</v>
      </c>
    </row>
    <row r="230" s="2" customFormat="1" ht="16.5" customHeight="1">
      <c r="A230" s="37"/>
      <c r="B230" s="165"/>
      <c r="C230" s="166" t="s">
        <v>401</v>
      </c>
      <c r="D230" s="166" t="s">
        <v>141</v>
      </c>
      <c r="E230" s="167" t="s">
        <v>402</v>
      </c>
      <c r="F230" s="168" t="s">
        <v>403</v>
      </c>
      <c r="G230" s="169" t="s">
        <v>150</v>
      </c>
      <c r="H230" s="170">
        <v>4</v>
      </c>
      <c r="I230" s="171"/>
      <c r="J230" s="172">
        <f>ROUND(I230*H230,2)</f>
        <v>0</v>
      </c>
      <c r="K230" s="173"/>
      <c r="L230" s="38"/>
      <c r="M230" s="174" t="s">
        <v>1</v>
      </c>
      <c r="N230" s="175" t="s">
        <v>40</v>
      </c>
      <c r="O230" s="76"/>
      <c r="P230" s="176">
        <f>O230*H230</f>
        <v>0</v>
      </c>
      <c r="Q230" s="176">
        <v>0</v>
      </c>
      <c r="R230" s="176">
        <f>Q230*H230</f>
        <v>0</v>
      </c>
      <c r="S230" s="176">
        <v>0.026700000000000002</v>
      </c>
      <c r="T230" s="177">
        <f>S230*H230</f>
        <v>0.10680000000000001</v>
      </c>
      <c r="U230" s="37"/>
      <c r="V230" s="37"/>
      <c r="W230" s="37"/>
      <c r="X230" s="37"/>
      <c r="Y230" s="37"/>
      <c r="Z230" s="37"/>
      <c r="AA230" s="37"/>
      <c r="AB230" s="37"/>
      <c r="AC230" s="37"/>
      <c r="AD230" s="37"/>
      <c r="AE230" s="37"/>
      <c r="AR230" s="178" t="s">
        <v>210</v>
      </c>
      <c r="AT230" s="178" t="s">
        <v>141</v>
      </c>
      <c r="AU230" s="178" t="s">
        <v>146</v>
      </c>
      <c r="AY230" s="18" t="s">
        <v>138</v>
      </c>
      <c r="BE230" s="179">
        <f>IF(N230="základní",J230,0)</f>
        <v>0</v>
      </c>
      <c r="BF230" s="179">
        <f>IF(N230="snížená",J230,0)</f>
        <v>0</v>
      </c>
      <c r="BG230" s="179">
        <f>IF(N230="zákl. přenesená",J230,0)</f>
        <v>0</v>
      </c>
      <c r="BH230" s="179">
        <f>IF(N230="sníž. přenesená",J230,0)</f>
        <v>0</v>
      </c>
      <c r="BI230" s="179">
        <f>IF(N230="nulová",J230,0)</f>
        <v>0</v>
      </c>
      <c r="BJ230" s="18" t="s">
        <v>146</v>
      </c>
      <c r="BK230" s="179">
        <f>ROUND(I230*H230,2)</f>
        <v>0</v>
      </c>
      <c r="BL230" s="18" t="s">
        <v>210</v>
      </c>
      <c r="BM230" s="178" t="s">
        <v>404</v>
      </c>
    </row>
    <row r="231" s="2" customFormat="1" ht="16.5" customHeight="1">
      <c r="A231" s="37"/>
      <c r="B231" s="165"/>
      <c r="C231" s="166" t="s">
        <v>405</v>
      </c>
      <c r="D231" s="166" t="s">
        <v>141</v>
      </c>
      <c r="E231" s="167" t="s">
        <v>406</v>
      </c>
      <c r="F231" s="168" t="s">
        <v>407</v>
      </c>
      <c r="G231" s="169" t="s">
        <v>144</v>
      </c>
      <c r="H231" s="170">
        <v>1</v>
      </c>
      <c r="I231" s="171"/>
      <c r="J231" s="172">
        <f>ROUND(I231*H231,2)</f>
        <v>0</v>
      </c>
      <c r="K231" s="173"/>
      <c r="L231" s="38"/>
      <c r="M231" s="174" t="s">
        <v>1</v>
      </c>
      <c r="N231" s="175" t="s">
        <v>40</v>
      </c>
      <c r="O231" s="76"/>
      <c r="P231" s="176">
        <f>O231*H231</f>
        <v>0</v>
      </c>
      <c r="Q231" s="176">
        <v>0.019023999999999999</v>
      </c>
      <c r="R231" s="176">
        <f>Q231*H231</f>
        <v>0.019023999999999999</v>
      </c>
      <c r="S231" s="176">
        <v>0.019019999999999999</v>
      </c>
      <c r="T231" s="177">
        <f>S231*H231</f>
        <v>0.019019999999999999</v>
      </c>
      <c r="U231" s="37"/>
      <c r="V231" s="37"/>
      <c r="W231" s="37"/>
      <c r="X231" s="37"/>
      <c r="Y231" s="37"/>
      <c r="Z231" s="37"/>
      <c r="AA231" s="37"/>
      <c r="AB231" s="37"/>
      <c r="AC231" s="37"/>
      <c r="AD231" s="37"/>
      <c r="AE231" s="37"/>
      <c r="AR231" s="178" t="s">
        <v>210</v>
      </c>
      <c r="AT231" s="178" t="s">
        <v>141</v>
      </c>
      <c r="AU231" s="178" t="s">
        <v>146</v>
      </c>
      <c r="AY231" s="18" t="s">
        <v>138</v>
      </c>
      <c r="BE231" s="179">
        <f>IF(N231="základní",J231,0)</f>
        <v>0</v>
      </c>
      <c r="BF231" s="179">
        <f>IF(N231="snížená",J231,0)</f>
        <v>0</v>
      </c>
      <c r="BG231" s="179">
        <f>IF(N231="zákl. přenesená",J231,0)</f>
        <v>0</v>
      </c>
      <c r="BH231" s="179">
        <f>IF(N231="sníž. přenesená",J231,0)</f>
        <v>0</v>
      </c>
      <c r="BI231" s="179">
        <f>IF(N231="nulová",J231,0)</f>
        <v>0</v>
      </c>
      <c r="BJ231" s="18" t="s">
        <v>146</v>
      </c>
      <c r="BK231" s="179">
        <f>ROUND(I231*H231,2)</f>
        <v>0</v>
      </c>
      <c r="BL231" s="18" t="s">
        <v>210</v>
      </c>
      <c r="BM231" s="178" t="s">
        <v>408</v>
      </c>
    </row>
    <row r="232" s="2" customFormat="1" ht="16.5" customHeight="1">
      <c r="A232" s="37"/>
      <c r="B232" s="165"/>
      <c r="C232" s="166" t="s">
        <v>409</v>
      </c>
      <c r="D232" s="166" t="s">
        <v>141</v>
      </c>
      <c r="E232" s="167" t="s">
        <v>410</v>
      </c>
      <c r="F232" s="168" t="s">
        <v>411</v>
      </c>
      <c r="G232" s="169" t="s">
        <v>144</v>
      </c>
      <c r="H232" s="170">
        <v>1</v>
      </c>
      <c r="I232" s="171"/>
      <c r="J232" s="172">
        <f>ROUND(I232*H232,2)</f>
        <v>0</v>
      </c>
      <c r="K232" s="173"/>
      <c r="L232" s="38"/>
      <c r="M232" s="174" t="s">
        <v>1</v>
      </c>
      <c r="N232" s="175" t="s">
        <v>40</v>
      </c>
      <c r="O232" s="76"/>
      <c r="P232" s="176">
        <f>O232*H232</f>
        <v>0</v>
      </c>
      <c r="Q232" s="176">
        <v>0</v>
      </c>
      <c r="R232" s="176">
        <f>Q232*H232</f>
        <v>0</v>
      </c>
      <c r="S232" s="176">
        <v>0</v>
      </c>
      <c r="T232" s="177">
        <f>S232*H232</f>
        <v>0</v>
      </c>
      <c r="U232" s="37"/>
      <c r="V232" s="37"/>
      <c r="W232" s="37"/>
      <c r="X232" s="37"/>
      <c r="Y232" s="37"/>
      <c r="Z232" s="37"/>
      <c r="AA232" s="37"/>
      <c r="AB232" s="37"/>
      <c r="AC232" s="37"/>
      <c r="AD232" s="37"/>
      <c r="AE232" s="37"/>
      <c r="AR232" s="178" t="s">
        <v>210</v>
      </c>
      <c r="AT232" s="178" t="s">
        <v>141</v>
      </c>
      <c r="AU232" s="178" t="s">
        <v>146</v>
      </c>
      <c r="AY232" s="18" t="s">
        <v>138</v>
      </c>
      <c r="BE232" s="179">
        <f>IF(N232="základní",J232,0)</f>
        <v>0</v>
      </c>
      <c r="BF232" s="179">
        <f>IF(N232="snížená",J232,0)</f>
        <v>0</v>
      </c>
      <c r="BG232" s="179">
        <f>IF(N232="zákl. přenesená",J232,0)</f>
        <v>0</v>
      </c>
      <c r="BH232" s="179">
        <f>IF(N232="sníž. přenesená",J232,0)</f>
        <v>0</v>
      </c>
      <c r="BI232" s="179">
        <f>IF(N232="nulová",J232,0)</f>
        <v>0</v>
      </c>
      <c r="BJ232" s="18" t="s">
        <v>146</v>
      </c>
      <c r="BK232" s="179">
        <f>ROUND(I232*H232,2)</f>
        <v>0</v>
      </c>
      <c r="BL232" s="18" t="s">
        <v>210</v>
      </c>
      <c r="BM232" s="178" t="s">
        <v>412</v>
      </c>
    </row>
    <row r="233" s="2" customFormat="1" ht="16.5" customHeight="1">
      <c r="A233" s="37"/>
      <c r="B233" s="165"/>
      <c r="C233" s="166" t="s">
        <v>413</v>
      </c>
      <c r="D233" s="166" t="s">
        <v>141</v>
      </c>
      <c r="E233" s="167" t="s">
        <v>414</v>
      </c>
      <c r="F233" s="168" t="s">
        <v>415</v>
      </c>
      <c r="G233" s="169" t="s">
        <v>144</v>
      </c>
      <c r="H233" s="170">
        <v>4</v>
      </c>
      <c r="I233" s="171"/>
      <c r="J233" s="172">
        <f>ROUND(I233*H233,2)</f>
        <v>0</v>
      </c>
      <c r="K233" s="173"/>
      <c r="L233" s="38"/>
      <c r="M233" s="174" t="s">
        <v>1</v>
      </c>
      <c r="N233" s="175" t="s">
        <v>40</v>
      </c>
      <c r="O233" s="76"/>
      <c r="P233" s="176">
        <f>O233*H233</f>
        <v>0</v>
      </c>
      <c r="Q233" s="176">
        <v>0</v>
      </c>
      <c r="R233" s="176">
        <f>Q233*H233</f>
        <v>0</v>
      </c>
      <c r="S233" s="176">
        <v>0</v>
      </c>
      <c r="T233" s="177">
        <f>S233*H233</f>
        <v>0</v>
      </c>
      <c r="U233" s="37"/>
      <c r="V233" s="37"/>
      <c r="W233" s="37"/>
      <c r="X233" s="37"/>
      <c r="Y233" s="37"/>
      <c r="Z233" s="37"/>
      <c r="AA233" s="37"/>
      <c r="AB233" s="37"/>
      <c r="AC233" s="37"/>
      <c r="AD233" s="37"/>
      <c r="AE233" s="37"/>
      <c r="AR233" s="178" t="s">
        <v>210</v>
      </c>
      <c r="AT233" s="178" t="s">
        <v>141</v>
      </c>
      <c r="AU233" s="178" t="s">
        <v>146</v>
      </c>
      <c r="AY233" s="18" t="s">
        <v>138</v>
      </c>
      <c r="BE233" s="179">
        <f>IF(N233="základní",J233,0)</f>
        <v>0</v>
      </c>
      <c r="BF233" s="179">
        <f>IF(N233="snížená",J233,0)</f>
        <v>0</v>
      </c>
      <c r="BG233" s="179">
        <f>IF(N233="zákl. přenesená",J233,0)</f>
        <v>0</v>
      </c>
      <c r="BH233" s="179">
        <f>IF(N233="sníž. přenesená",J233,0)</f>
        <v>0</v>
      </c>
      <c r="BI233" s="179">
        <f>IF(N233="nulová",J233,0)</f>
        <v>0</v>
      </c>
      <c r="BJ233" s="18" t="s">
        <v>146</v>
      </c>
      <c r="BK233" s="179">
        <f>ROUND(I233*H233,2)</f>
        <v>0</v>
      </c>
      <c r="BL233" s="18" t="s">
        <v>210</v>
      </c>
      <c r="BM233" s="178" t="s">
        <v>416</v>
      </c>
    </row>
    <row r="234" s="2" customFormat="1" ht="16.5" customHeight="1">
      <c r="A234" s="37"/>
      <c r="B234" s="165"/>
      <c r="C234" s="166" t="s">
        <v>417</v>
      </c>
      <c r="D234" s="166" t="s">
        <v>141</v>
      </c>
      <c r="E234" s="167" t="s">
        <v>418</v>
      </c>
      <c r="F234" s="168" t="s">
        <v>419</v>
      </c>
      <c r="G234" s="169" t="s">
        <v>144</v>
      </c>
      <c r="H234" s="170">
        <v>2</v>
      </c>
      <c r="I234" s="171"/>
      <c r="J234" s="172">
        <f>ROUND(I234*H234,2)</f>
        <v>0</v>
      </c>
      <c r="K234" s="173"/>
      <c r="L234" s="38"/>
      <c r="M234" s="174" t="s">
        <v>1</v>
      </c>
      <c r="N234" s="175" t="s">
        <v>40</v>
      </c>
      <c r="O234" s="76"/>
      <c r="P234" s="176">
        <f>O234*H234</f>
        <v>0</v>
      </c>
      <c r="Q234" s="176">
        <v>0</v>
      </c>
      <c r="R234" s="176">
        <f>Q234*H234</f>
        <v>0</v>
      </c>
      <c r="S234" s="176">
        <v>0</v>
      </c>
      <c r="T234" s="177">
        <f>S234*H234</f>
        <v>0</v>
      </c>
      <c r="U234" s="37"/>
      <c r="V234" s="37"/>
      <c r="W234" s="37"/>
      <c r="X234" s="37"/>
      <c r="Y234" s="37"/>
      <c r="Z234" s="37"/>
      <c r="AA234" s="37"/>
      <c r="AB234" s="37"/>
      <c r="AC234" s="37"/>
      <c r="AD234" s="37"/>
      <c r="AE234" s="37"/>
      <c r="AR234" s="178" t="s">
        <v>210</v>
      </c>
      <c r="AT234" s="178" t="s">
        <v>141</v>
      </c>
      <c r="AU234" s="178" t="s">
        <v>146</v>
      </c>
      <c r="AY234" s="18" t="s">
        <v>138</v>
      </c>
      <c r="BE234" s="179">
        <f>IF(N234="základní",J234,0)</f>
        <v>0</v>
      </c>
      <c r="BF234" s="179">
        <f>IF(N234="snížená",J234,0)</f>
        <v>0</v>
      </c>
      <c r="BG234" s="179">
        <f>IF(N234="zákl. přenesená",J234,0)</f>
        <v>0</v>
      </c>
      <c r="BH234" s="179">
        <f>IF(N234="sníž. přenesená",J234,0)</f>
        <v>0</v>
      </c>
      <c r="BI234" s="179">
        <f>IF(N234="nulová",J234,0)</f>
        <v>0</v>
      </c>
      <c r="BJ234" s="18" t="s">
        <v>146</v>
      </c>
      <c r="BK234" s="179">
        <f>ROUND(I234*H234,2)</f>
        <v>0</v>
      </c>
      <c r="BL234" s="18" t="s">
        <v>210</v>
      </c>
      <c r="BM234" s="178" t="s">
        <v>420</v>
      </c>
    </row>
    <row r="235" s="2" customFormat="1" ht="16.5" customHeight="1">
      <c r="A235" s="37"/>
      <c r="B235" s="165"/>
      <c r="C235" s="166" t="s">
        <v>421</v>
      </c>
      <c r="D235" s="166" t="s">
        <v>141</v>
      </c>
      <c r="E235" s="167" t="s">
        <v>422</v>
      </c>
      <c r="F235" s="168" t="s">
        <v>423</v>
      </c>
      <c r="G235" s="169" t="s">
        <v>144</v>
      </c>
      <c r="H235" s="170">
        <v>1</v>
      </c>
      <c r="I235" s="171"/>
      <c r="J235" s="172">
        <f>ROUND(I235*H235,2)</f>
        <v>0</v>
      </c>
      <c r="K235" s="173"/>
      <c r="L235" s="38"/>
      <c r="M235" s="174" t="s">
        <v>1</v>
      </c>
      <c r="N235" s="175" t="s">
        <v>40</v>
      </c>
      <c r="O235" s="76"/>
      <c r="P235" s="176">
        <f>O235*H235</f>
        <v>0</v>
      </c>
      <c r="Q235" s="176">
        <v>0</v>
      </c>
      <c r="R235" s="176">
        <f>Q235*H235</f>
        <v>0</v>
      </c>
      <c r="S235" s="176">
        <v>0</v>
      </c>
      <c r="T235" s="177">
        <f>S235*H235</f>
        <v>0</v>
      </c>
      <c r="U235" s="37"/>
      <c r="V235" s="37"/>
      <c r="W235" s="37"/>
      <c r="X235" s="37"/>
      <c r="Y235" s="37"/>
      <c r="Z235" s="37"/>
      <c r="AA235" s="37"/>
      <c r="AB235" s="37"/>
      <c r="AC235" s="37"/>
      <c r="AD235" s="37"/>
      <c r="AE235" s="37"/>
      <c r="AR235" s="178" t="s">
        <v>210</v>
      </c>
      <c r="AT235" s="178" t="s">
        <v>141</v>
      </c>
      <c r="AU235" s="178" t="s">
        <v>146</v>
      </c>
      <c r="AY235" s="18" t="s">
        <v>138</v>
      </c>
      <c r="BE235" s="179">
        <f>IF(N235="základní",J235,0)</f>
        <v>0</v>
      </c>
      <c r="BF235" s="179">
        <f>IF(N235="snížená",J235,0)</f>
        <v>0</v>
      </c>
      <c r="BG235" s="179">
        <f>IF(N235="zákl. přenesená",J235,0)</f>
        <v>0</v>
      </c>
      <c r="BH235" s="179">
        <f>IF(N235="sníž. přenesená",J235,0)</f>
        <v>0</v>
      </c>
      <c r="BI235" s="179">
        <f>IF(N235="nulová",J235,0)</f>
        <v>0</v>
      </c>
      <c r="BJ235" s="18" t="s">
        <v>146</v>
      </c>
      <c r="BK235" s="179">
        <f>ROUND(I235*H235,2)</f>
        <v>0</v>
      </c>
      <c r="BL235" s="18" t="s">
        <v>210</v>
      </c>
      <c r="BM235" s="178" t="s">
        <v>424</v>
      </c>
    </row>
    <row r="236" s="2" customFormat="1" ht="16.5" customHeight="1">
      <c r="A236" s="37"/>
      <c r="B236" s="165"/>
      <c r="C236" s="166" t="s">
        <v>425</v>
      </c>
      <c r="D236" s="166" t="s">
        <v>141</v>
      </c>
      <c r="E236" s="167" t="s">
        <v>426</v>
      </c>
      <c r="F236" s="168" t="s">
        <v>427</v>
      </c>
      <c r="G236" s="169" t="s">
        <v>150</v>
      </c>
      <c r="H236" s="170">
        <v>10</v>
      </c>
      <c r="I236" s="171"/>
      <c r="J236" s="172">
        <f>ROUND(I236*H236,2)</f>
        <v>0</v>
      </c>
      <c r="K236" s="173"/>
      <c r="L236" s="38"/>
      <c r="M236" s="174" t="s">
        <v>1</v>
      </c>
      <c r="N236" s="175" t="s">
        <v>40</v>
      </c>
      <c r="O236" s="76"/>
      <c r="P236" s="176">
        <f>O236*H236</f>
        <v>0</v>
      </c>
      <c r="Q236" s="176">
        <v>0</v>
      </c>
      <c r="R236" s="176">
        <f>Q236*H236</f>
        <v>0</v>
      </c>
      <c r="S236" s="176">
        <v>0.0020999999999999999</v>
      </c>
      <c r="T236" s="177">
        <f>S236*H236</f>
        <v>0.020999999999999998</v>
      </c>
      <c r="U236" s="37"/>
      <c r="V236" s="37"/>
      <c r="W236" s="37"/>
      <c r="X236" s="37"/>
      <c r="Y236" s="37"/>
      <c r="Z236" s="37"/>
      <c r="AA236" s="37"/>
      <c r="AB236" s="37"/>
      <c r="AC236" s="37"/>
      <c r="AD236" s="37"/>
      <c r="AE236" s="37"/>
      <c r="AR236" s="178" t="s">
        <v>210</v>
      </c>
      <c r="AT236" s="178" t="s">
        <v>141</v>
      </c>
      <c r="AU236" s="178" t="s">
        <v>146</v>
      </c>
      <c r="AY236" s="18" t="s">
        <v>138</v>
      </c>
      <c r="BE236" s="179">
        <f>IF(N236="základní",J236,0)</f>
        <v>0</v>
      </c>
      <c r="BF236" s="179">
        <f>IF(N236="snížená",J236,0)</f>
        <v>0</v>
      </c>
      <c r="BG236" s="179">
        <f>IF(N236="zákl. přenesená",J236,0)</f>
        <v>0</v>
      </c>
      <c r="BH236" s="179">
        <f>IF(N236="sníž. přenesená",J236,0)</f>
        <v>0</v>
      </c>
      <c r="BI236" s="179">
        <f>IF(N236="nulová",J236,0)</f>
        <v>0</v>
      </c>
      <c r="BJ236" s="18" t="s">
        <v>146</v>
      </c>
      <c r="BK236" s="179">
        <f>ROUND(I236*H236,2)</f>
        <v>0</v>
      </c>
      <c r="BL236" s="18" t="s">
        <v>210</v>
      </c>
      <c r="BM236" s="178" t="s">
        <v>428</v>
      </c>
    </row>
    <row r="237" s="2" customFormat="1" ht="16.5" customHeight="1">
      <c r="A237" s="37"/>
      <c r="B237" s="165"/>
      <c r="C237" s="166" t="s">
        <v>429</v>
      </c>
      <c r="D237" s="166" t="s">
        <v>141</v>
      </c>
      <c r="E237" s="167" t="s">
        <v>430</v>
      </c>
      <c r="F237" s="168" t="s">
        <v>431</v>
      </c>
      <c r="G237" s="169" t="s">
        <v>150</v>
      </c>
      <c r="H237" s="170">
        <v>2</v>
      </c>
      <c r="I237" s="171"/>
      <c r="J237" s="172">
        <f>ROUND(I237*H237,2)</f>
        <v>0</v>
      </c>
      <c r="K237" s="173"/>
      <c r="L237" s="38"/>
      <c r="M237" s="174" t="s">
        <v>1</v>
      </c>
      <c r="N237" s="175" t="s">
        <v>40</v>
      </c>
      <c r="O237" s="76"/>
      <c r="P237" s="176">
        <f>O237*H237</f>
        <v>0</v>
      </c>
      <c r="Q237" s="176">
        <v>0</v>
      </c>
      <c r="R237" s="176">
        <f>Q237*H237</f>
        <v>0</v>
      </c>
      <c r="S237" s="176">
        <v>0.00198</v>
      </c>
      <c r="T237" s="177">
        <f>S237*H237</f>
        <v>0.00396</v>
      </c>
      <c r="U237" s="37"/>
      <c r="V237" s="37"/>
      <c r="W237" s="37"/>
      <c r="X237" s="37"/>
      <c r="Y237" s="37"/>
      <c r="Z237" s="37"/>
      <c r="AA237" s="37"/>
      <c r="AB237" s="37"/>
      <c r="AC237" s="37"/>
      <c r="AD237" s="37"/>
      <c r="AE237" s="37"/>
      <c r="AR237" s="178" t="s">
        <v>210</v>
      </c>
      <c r="AT237" s="178" t="s">
        <v>141</v>
      </c>
      <c r="AU237" s="178" t="s">
        <v>146</v>
      </c>
      <c r="AY237" s="18" t="s">
        <v>138</v>
      </c>
      <c r="BE237" s="179">
        <f>IF(N237="základní",J237,0)</f>
        <v>0</v>
      </c>
      <c r="BF237" s="179">
        <f>IF(N237="snížená",J237,0)</f>
        <v>0</v>
      </c>
      <c r="BG237" s="179">
        <f>IF(N237="zákl. přenesená",J237,0)</f>
        <v>0</v>
      </c>
      <c r="BH237" s="179">
        <f>IF(N237="sníž. přenesená",J237,0)</f>
        <v>0</v>
      </c>
      <c r="BI237" s="179">
        <f>IF(N237="nulová",J237,0)</f>
        <v>0</v>
      </c>
      <c r="BJ237" s="18" t="s">
        <v>146</v>
      </c>
      <c r="BK237" s="179">
        <f>ROUND(I237*H237,2)</f>
        <v>0</v>
      </c>
      <c r="BL237" s="18" t="s">
        <v>210</v>
      </c>
      <c r="BM237" s="178" t="s">
        <v>432</v>
      </c>
    </row>
    <row r="238" s="2" customFormat="1" ht="16.5" customHeight="1">
      <c r="A238" s="37"/>
      <c r="B238" s="165"/>
      <c r="C238" s="166" t="s">
        <v>433</v>
      </c>
      <c r="D238" s="166" t="s">
        <v>141</v>
      </c>
      <c r="E238" s="167" t="s">
        <v>434</v>
      </c>
      <c r="F238" s="168" t="s">
        <v>435</v>
      </c>
      <c r="G238" s="169" t="s">
        <v>144</v>
      </c>
      <c r="H238" s="170">
        <v>3</v>
      </c>
      <c r="I238" s="171"/>
      <c r="J238" s="172">
        <f>ROUND(I238*H238,2)</f>
        <v>0</v>
      </c>
      <c r="K238" s="173"/>
      <c r="L238" s="38"/>
      <c r="M238" s="174" t="s">
        <v>1</v>
      </c>
      <c r="N238" s="175" t="s">
        <v>40</v>
      </c>
      <c r="O238" s="76"/>
      <c r="P238" s="176">
        <f>O238*H238</f>
        <v>0</v>
      </c>
      <c r="Q238" s="176">
        <v>0.00041819999999999997</v>
      </c>
      <c r="R238" s="176">
        <f>Q238*H238</f>
        <v>0.0012545999999999998</v>
      </c>
      <c r="S238" s="176">
        <v>0</v>
      </c>
      <c r="T238" s="177">
        <f>S238*H238</f>
        <v>0</v>
      </c>
      <c r="U238" s="37"/>
      <c r="V238" s="37"/>
      <c r="W238" s="37"/>
      <c r="X238" s="37"/>
      <c r="Y238" s="37"/>
      <c r="Z238" s="37"/>
      <c r="AA238" s="37"/>
      <c r="AB238" s="37"/>
      <c r="AC238" s="37"/>
      <c r="AD238" s="37"/>
      <c r="AE238" s="37"/>
      <c r="AR238" s="178" t="s">
        <v>210</v>
      </c>
      <c r="AT238" s="178" t="s">
        <v>141</v>
      </c>
      <c r="AU238" s="178" t="s">
        <v>146</v>
      </c>
      <c r="AY238" s="18" t="s">
        <v>138</v>
      </c>
      <c r="BE238" s="179">
        <f>IF(N238="základní",J238,0)</f>
        <v>0</v>
      </c>
      <c r="BF238" s="179">
        <f>IF(N238="snížená",J238,0)</f>
        <v>0</v>
      </c>
      <c r="BG238" s="179">
        <f>IF(N238="zákl. přenesená",J238,0)</f>
        <v>0</v>
      </c>
      <c r="BH238" s="179">
        <f>IF(N238="sníž. přenesená",J238,0)</f>
        <v>0</v>
      </c>
      <c r="BI238" s="179">
        <f>IF(N238="nulová",J238,0)</f>
        <v>0</v>
      </c>
      <c r="BJ238" s="18" t="s">
        <v>146</v>
      </c>
      <c r="BK238" s="179">
        <f>ROUND(I238*H238,2)</f>
        <v>0</v>
      </c>
      <c r="BL238" s="18" t="s">
        <v>210</v>
      </c>
      <c r="BM238" s="178" t="s">
        <v>436</v>
      </c>
    </row>
    <row r="239" s="2" customFormat="1" ht="16.5" customHeight="1">
      <c r="A239" s="37"/>
      <c r="B239" s="165"/>
      <c r="C239" s="166" t="s">
        <v>437</v>
      </c>
      <c r="D239" s="166" t="s">
        <v>141</v>
      </c>
      <c r="E239" s="167" t="s">
        <v>438</v>
      </c>
      <c r="F239" s="168" t="s">
        <v>439</v>
      </c>
      <c r="G239" s="169" t="s">
        <v>144</v>
      </c>
      <c r="H239" s="170">
        <v>2</v>
      </c>
      <c r="I239" s="171"/>
      <c r="J239" s="172">
        <f>ROUND(I239*H239,2)</f>
        <v>0</v>
      </c>
      <c r="K239" s="173"/>
      <c r="L239" s="38"/>
      <c r="M239" s="174" t="s">
        <v>1</v>
      </c>
      <c r="N239" s="175" t="s">
        <v>40</v>
      </c>
      <c r="O239" s="76"/>
      <c r="P239" s="176">
        <f>O239*H239</f>
        <v>0</v>
      </c>
      <c r="Q239" s="176">
        <v>0.00050319999999999998</v>
      </c>
      <c r="R239" s="176">
        <f>Q239*H239</f>
        <v>0.0010064</v>
      </c>
      <c r="S239" s="176">
        <v>0</v>
      </c>
      <c r="T239" s="177">
        <f>S239*H239</f>
        <v>0</v>
      </c>
      <c r="U239" s="37"/>
      <c r="V239" s="37"/>
      <c r="W239" s="37"/>
      <c r="X239" s="37"/>
      <c r="Y239" s="37"/>
      <c r="Z239" s="37"/>
      <c r="AA239" s="37"/>
      <c r="AB239" s="37"/>
      <c r="AC239" s="37"/>
      <c r="AD239" s="37"/>
      <c r="AE239" s="37"/>
      <c r="AR239" s="178" t="s">
        <v>210</v>
      </c>
      <c r="AT239" s="178" t="s">
        <v>141</v>
      </c>
      <c r="AU239" s="178" t="s">
        <v>146</v>
      </c>
      <c r="AY239" s="18" t="s">
        <v>138</v>
      </c>
      <c r="BE239" s="179">
        <f>IF(N239="základní",J239,0)</f>
        <v>0</v>
      </c>
      <c r="BF239" s="179">
        <f>IF(N239="snížená",J239,0)</f>
        <v>0</v>
      </c>
      <c r="BG239" s="179">
        <f>IF(N239="zákl. přenesená",J239,0)</f>
        <v>0</v>
      </c>
      <c r="BH239" s="179">
        <f>IF(N239="sníž. přenesená",J239,0)</f>
        <v>0</v>
      </c>
      <c r="BI239" s="179">
        <f>IF(N239="nulová",J239,0)</f>
        <v>0</v>
      </c>
      <c r="BJ239" s="18" t="s">
        <v>146</v>
      </c>
      <c r="BK239" s="179">
        <f>ROUND(I239*H239,2)</f>
        <v>0</v>
      </c>
      <c r="BL239" s="18" t="s">
        <v>210</v>
      </c>
      <c r="BM239" s="178" t="s">
        <v>440</v>
      </c>
    </row>
    <row r="240" s="2" customFormat="1" ht="16.5" customHeight="1">
      <c r="A240" s="37"/>
      <c r="B240" s="165"/>
      <c r="C240" s="166" t="s">
        <v>441</v>
      </c>
      <c r="D240" s="166" t="s">
        <v>141</v>
      </c>
      <c r="E240" s="167" t="s">
        <v>442</v>
      </c>
      <c r="F240" s="168" t="s">
        <v>443</v>
      </c>
      <c r="G240" s="169" t="s">
        <v>144</v>
      </c>
      <c r="H240" s="170">
        <v>1</v>
      </c>
      <c r="I240" s="171"/>
      <c r="J240" s="172">
        <f>ROUND(I240*H240,2)</f>
        <v>0</v>
      </c>
      <c r="K240" s="173"/>
      <c r="L240" s="38"/>
      <c r="M240" s="174" t="s">
        <v>1</v>
      </c>
      <c r="N240" s="175" t="s">
        <v>40</v>
      </c>
      <c r="O240" s="76"/>
      <c r="P240" s="176">
        <f>O240*H240</f>
        <v>0</v>
      </c>
      <c r="Q240" s="176">
        <v>0.0017945999999999999</v>
      </c>
      <c r="R240" s="176">
        <f>Q240*H240</f>
        <v>0.0017945999999999999</v>
      </c>
      <c r="S240" s="176">
        <v>0</v>
      </c>
      <c r="T240" s="177">
        <f>S240*H240</f>
        <v>0</v>
      </c>
      <c r="U240" s="37"/>
      <c r="V240" s="37"/>
      <c r="W240" s="37"/>
      <c r="X240" s="37"/>
      <c r="Y240" s="37"/>
      <c r="Z240" s="37"/>
      <c r="AA240" s="37"/>
      <c r="AB240" s="37"/>
      <c r="AC240" s="37"/>
      <c r="AD240" s="37"/>
      <c r="AE240" s="37"/>
      <c r="AR240" s="178" t="s">
        <v>210</v>
      </c>
      <c r="AT240" s="178" t="s">
        <v>141</v>
      </c>
      <c r="AU240" s="178" t="s">
        <v>146</v>
      </c>
      <c r="AY240" s="18" t="s">
        <v>138</v>
      </c>
      <c r="BE240" s="179">
        <f>IF(N240="základní",J240,0)</f>
        <v>0</v>
      </c>
      <c r="BF240" s="179">
        <f>IF(N240="snížená",J240,0)</f>
        <v>0</v>
      </c>
      <c r="BG240" s="179">
        <f>IF(N240="zákl. přenesená",J240,0)</f>
        <v>0</v>
      </c>
      <c r="BH240" s="179">
        <f>IF(N240="sníž. přenesená",J240,0)</f>
        <v>0</v>
      </c>
      <c r="BI240" s="179">
        <f>IF(N240="nulová",J240,0)</f>
        <v>0</v>
      </c>
      <c r="BJ240" s="18" t="s">
        <v>146</v>
      </c>
      <c r="BK240" s="179">
        <f>ROUND(I240*H240,2)</f>
        <v>0</v>
      </c>
      <c r="BL240" s="18" t="s">
        <v>210</v>
      </c>
      <c r="BM240" s="178" t="s">
        <v>444</v>
      </c>
    </row>
    <row r="241" s="2" customFormat="1" ht="16.5" customHeight="1">
      <c r="A241" s="37"/>
      <c r="B241" s="165"/>
      <c r="C241" s="166" t="s">
        <v>445</v>
      </c>
      <c r="D241" s="166" t="s">
        <v>141</v>
      </c>
      <c r="E241" s="167" t="s">
        <v>446</v>
      </c>
      <c r="F241" s="168" t="s">
        <v>447</v>
      </c>
      <c r="G241" s="169" t="s">
        <v>144</v>
      </c>
      <c r="H241" s="170">
        <v>1</v>
      </c>
      <c r="I241" s="171"/>
      <c r="J241" s="172">
        <f>ROUND(I241*H241,2)</f>
        <v>0</v>
      </c>
      <c r="K241" s="173"/>
      <c r="L241" s="38"/>
      <c r="M241" s="174" t="s">
        <v>1</v>
      </c>
      <c r="N241" s="175" t="s">
        <v>40</v>
      </c>
      <c r="O241" s="76"/>
      <c r="P241" s="176">
        <f>O241*H241</f>
        <v>0</v>
      </c>
      <c r="Q241" s="176">
        <v>0.0010046</v>
      </c>
      <c r="R241" s="176">
        <f>Q241*H241</f>
        <v>0.0010046</v>
      </c>
      <c r="S241" s="176">
        <v>0</v>
      </c>
      <c r="T241" s="177">
        <f>S241*H241</f>
        <v>0</v>
      </c>
      <c r="U241" s="37"/>
      <c r="V241" s="37"/>
      <c r="W241" s="37"/>
      <c r="X241" s="37"/>
      <c r="Y241" s="37"/>
      <c r="Z241" s="37"/>
      <c r="AA241" s="37"/>
      <c r="AB241" s="37"/>
      <c r="AC241" s="37"/>
      <c r="AD241" s="37"/>
      <c r="AE241" s="37"/>
      <c r="AR241" s="178" t="s">
        <v>210</v>
      </c>
      <c r="AT241" s="178" t="s">
        <v>141</v>
      </c>
      <c r="AU241" s="178" t="s">
        <v>146</v>
      </c>
      <c r="AY241" s="18" t="s">
        <v>138</v>
      </c>
      <c r="BE241" s="179">
        <f>IF(N241="základní",J241,0)</f>
        <v>0</v>
      </c>
      <c r="BF241" s="179">
        <f>IF(N241="snížená",J241,0)</f>
        <v>0</v>
      </c>
      <c r="BG241" s="179">
        <f>IF(N241="zákl. přenesená",J241,0)</f>
        <v>0</v>
      </c>
      <c r="BH241" s="179">
        <f>IF(N241="sníž. přenesená",J241,0)</f>
        <v>0</v>
      </c>
      <c r="BI241" s="179">
        <f>IF(N241="nulová",J241,0)</f>
        <v>0</v>
      </c>
      <c r="BJ241" s="18" t="s">
        <v>146</v>
      </c>
      <c r="BK241" s="179">
        <f>ROUND(I241*H241,2)</f>
        <v>0</v>
      </c>
      <c r="BL241" s="18" t="s">
        <v>210</v>
      </c>
      <c r="BM241" s="178" t="s">
        <v>448</v>
      </c>
    </row>
    <row r="242" s="2" customFormat="1" ht="24.15" customHeight="1">
      <c r="A242" s="37"/>
      <c r="B242" s="165"/>
      <c r="C242" s="166" t="s">
        <v>449</v>
      </c>
      <c r="D242" s="166" t="s">
        <v>141</v>
      </c>
      <c r="E242" s="167" t="s">
        <v>450</v>
      </c>
      <c r="F242" s="168" t="s">
        <v>451</v>
      </c>
      <c r="G242" s="169" t="s">
        <v>150</v>
      </c>
      <c r="H242" s="170">
        <v>7</v>
      </c>
      <c r="I242" s="171"/>
      <c r="J242" s="172">
        <f>ROUND(I242*H242,2)</f>
        <v>0</v>
      </c>
      <c r="K242" s="173"/>
      <c r="L242" s="38"/>
      <c r="M242" s="174" t="s">
        <v>1</v>
      </c>
      <c r="N242" s="175" t="s">
        <v>40</v>
      </c>
      <c r="O242" s="76"/>
      <c r="P242" s="176">
        <f>O242*H242</f>
        <v>0</v>
      </c>
      <c r="Q242" s="176">
        <v>0.00085700000000000001</v>
      </c>
      <c r="R242" s="176">
        <f>Q242*H242</f>
        <v>0.005999</v>
      </c>
      <c r="S242" s="176">
        <v>0</v>
      </c>
      <c r="T242" s="177">
        <f>S242*H242</f>
        <v>0</v>
      </c>
      <c r="U242" s="37"/>
      <c r="V242" s="37"/>
      <c r="W242" s="37"/>
      <c r="X242" s="37"/>
      <c r="Y242" s="37"/>
      <c r="Z242" s="37"/>
      <c r="AA242" s="37"/>
      <c r="AB242" s="37"/>
      <c r="AC242" s="37"/>
      <c r="AD242" s="37"/>
      <c r="AE242" s="37"/>
      <c r="AR242" s="178" t="s">
        <v>210</v>
      </c>
      <c r="AT242" s="178" t="s">
        <v>141</v>
      </c>
      <c r="AU242" s="178" t="s">
        <v>146</v>
      </c>
      <c r="AY242" s="18" t="s">
        <v>138</v>
      </c>
      <c r="BE242" s="179">
        <f>IF(N242="základní",J242,0)</f>
        <v>0</v>
      </c>
      <c r="BF242" s="179">
        <f>IF(N242="snížená",J242,0)</f>
        <v>0</v>
      </c>
      <c r="BG242" s="179">
        <f>IF(N242="zákl. přenesená",J242,0)</f>
        <v>0</v>
      </c>
      <c r="BH242" s="179">
        <f>IF(N242="sníž. přenesená",J242,0)</f>
        <v>0</v>
      </c>
      <c r="BI242" s="179">
        <f>IF(N242="nulová",J242,0)</f>
        <v>0</v>
      </c>
      <c r="BJ242" s="18" t="s">
        <v>146</v>
      </c>
      <c r="BK242" s="179">
        <f>ROUND(I242*H242,2)</f>
        <v>0</v>
      </c>
      <c r="BL242" s="18" t="s">
        <v>210</v>
      </c>
      <c r="BM242" s="178" t="s">
        <v>452</v>
      </c>
    </row>
    <row r="243" s="2" customFormat="1" ht="21.75" customHeight="1">
      <c r="A243" s="37"/>
      <c r="B243" s="165"/>
      <c r="C243" s="166" t="s">
        <v>453</v>
      </c>
      <c r="D243" s="166" t="s">
        <v>141</v>
      </c>
      <c r="E243" s="167" t="s">
        <v>454</v>
      </c>
      <c r="F243" s="168" t="s">
        <v>455</v>
      </c>
      <c r="G243" s="169" t="s">
        <v>150</v>
      </c>
      <c r="H243" s="170">
        <v>2</v>
      </c>
      <c r="I243" s="171"/>
      <c r="J243" s="172">
        <f>ROUND(I243*H243,2)</f>
        <v>0</v>
      </c>
      <c r="K243" s="173"/>
      <c r="L243" s="38"/>
      <c r="M243" s="174" t="s">
        <v>1</v>
      </c>
      <c r="N243" s="175" t="s">
        <v>40</v>
      </c>
      <c r="O243" s="76"/>
      <c r="P243" s="176">
        <f>O243*H243</f>
        <v>0</v>
      </c>
      <c r="Q243" s="176">
        <v>0.0023942325000000002</v>
      </c>
      <c r="R243" s="176">
        <f>Q243*H243</f>
        <v>0.0047884650000000004</v>
      </c>
      <c r="S243" s="176">
        <v>0</v>
      </c>
      <c r="T243" s="177">
        <f>S243*H243</f>
        <v>0</v>
      </c>
      <c r="U243" s="37"/>
      <c r="V243" s="37"/>
      <c r="W243" s="37"/>
      <c r="X243" s="37"/>
      <c r="Y243" s="37"/>
      <c r="Z243" s="37"/>
      <c r="AA243" s="37"/>
      <c r="AB243" s="37"/>
      <c r="AC243" s="37"/>
      <c r="AD243" s="37"/>
      <c r="AE243" s="37"/>
      <c r="AR243" s="178" t="s">
        <v>210</v>
      </c>
      <c r="AT243" s="178" t="s">
        <v>141</v>
      </c>
      <c r="AU243" s="178" t="s">
        <v>146</v>
      </c>
      <c r="AY243" s="18" t="s">
        <v>138</v>
      </c>
      <c r="BE243" s="179">
        <f>IF(N243="základní",J243,0)</f>
        <v>0</v>
      </c>
      <c r="BF243" s="179">
        <f>IF(N243="snížená",J243,0)</f>
        <v>0</v>
      </c>
      <c r="BG243" s="179">
        <f>IF(N243="zákl. přenesená",J243,0)</f>
        <v>0</v>
      </c>
      <c r="BH243" s="179">
        <f>IF(N243="sníž. přenesená",J243,0)</f>
        <v>0</v>
      </c>
      <c r="BI243" s="179">
        <f>IF(N243="nulová",J243,0)</f>
        <v>0</v>
      </c>
      <c r="BJ243" s="18" t="s">
        <v>146</v>
      </c>
      <c r="BK243" s="179">
        <f>ROUND(I243*H243,2)</f>
        <v>0</v>
      </c>
      <c r="BL243" s="18" t="s">
        <v>210</v>
      </c>
      <c r="BM243" s="178" t="s">
        <v>456</v>
      </c>
    </row>
    <row r="244" s="2" customFormat="1" ht="24.15" customHeight="1">
      <c r="A244" s="37"/>
      <c r="B244" s="165"/>
      <c r="C244" s="166" t="s">
        <v>457</v>
      </c>
      <c r="D244" s="166" t="s">
        <v>141</v>
      </c>
      <c r="E244" s="167" t="s">
        <v>458</v>
      </c>
      <c r="F244" s="168" t="s">
        <v>459</v>
      </c>
      <c r="G244" s="169" t="s">
        <v>150</v>
      </c>
      <c r="H244" s="170">
        <v>2</v>
      </c>
      <c r="I244" s="171"/>
      <c r="J244" s="172">
        <f>ROUND(I244*H244,2)</f>
        <v>0</v>
      </c>
      <c r="K244" s="173"/>
      <c r="L244" s="38"/>
      <c r="M244" s="174" t="s">
        <v>1</v>
      </c>
      <c r="N244" s="175" t="s">
        <v>40</v>
      </c>
      <c r="O244" s="76"/>
      <c r="P244" s="176">
        <f>O244*H244</f>
        <v>0</v>
      </c>
      <c r="Q244" s="176">
        <v>0.0036711234999999998</v>
      </c>
      <c r="R244" s="176">
        <f>Q244*H244</f>
        <v>0.0073422469999999997</v>
      </c>
      <c r="S244" s="176">
        <v>0</v>
      </c>
      <c r="T244" s="177">
        <f>S244*H244</f>
        <v>0</v>
      </c>
      <c r="U244" s="37"/>
      <c r="V244" s="37"/>
      <c r="W244" s="37"/>
      <c r="X244" s="37"/>
      <c r="Y244" s="37"/>
      <c r="Z244" s="37"/>
      <c r="AA244" s="37"/>
      <c r="AB244" s="37"/>
      <c r="AC244" s="37"/>
      <c r="AD244" s="37"/>
      <c r="AE244" s="37"/>
      <c r="AR244" s="178" t="s">
        <v>210</v>
      </c>
      <c r="AT244" s="178" t="s">
        <v>141</v>
      </c>
      <c r="AU244" s="178" t="s">
        <v>146</v>
      </c>
      <c r="AY244" s="18" t="s">
        <v>138</v>
      </c>
      <c r="BE244" s="179">
        <f>IF(N244="základní",J244,0)</f>
        <v>0</v>
      </c>
      <c r="BF244" s="179">
        <f>IF(N244="snížená",J244,0)</f>
        <v>0</v>
      </c>
      <c r="BG244" s="179">
        <f>IF(N244="zákl. přenesená",J244,0)</f>
        <v>0</v>
      </c>
      <c r="BH244" s="179">
        <f>IF(N244="sníž. přenesená",J244,0)</f>
        <v>0</v>
      </c>
      <c r="BI244" s="179">
        <f>IF(N244="nulová",J244,0)</f>
        <v>0</v>
      </c>
      <c r="BJ244" s="18" t="s">
        <v>146</v>
      </c>
      <c r="BK244" s="179">
        <f>ROUND(I244*H244,2)</f>
        <v>0</v>
      </c>
      <c r="BL244" s="18" t="s">
        <v>210</v>
      </c>
      <c r="BM244" s="178" t="s">
        <v>460</v>
      </c>
    </row>
    <row r="245" s="2" customFormat="1" ht="16.5" customHeight="1">
      <c r="A245" s="37"/>
      <c r="B245" s="165"/>
      <c r="C245" s="166" t="s">
        <v>461</v>
      </c>
      <c r="D245" s="166" t="s">
        <v>141</v>
      </c>
      <c r="E245" s="167" t="s">
        <v>462</v>
      </c>
      <c r="F245" s="168" t="s">
        <v>463</v>
      </c>
      <c r="G245" s="169" t="s">
        <v>144</v>
      </c>
      <c r="H245" s="170">
        <v>1</v>
      </c>
      <c r="I245" s="171"/>
      <c r="J245" s="172">
        <f>ROUND(I245*H245,2)</f>
        <v>0</v>
      </c>
      <c r="K245" s="173"/>
      <c r="L245" s="38"/>
      <c r="M245" s="174" t="s">
        <v>1</v>
      </c>
      <c r="N245" s="175" t="s">
        <v>40</v>
      </c>
      <c r="O245" s="76"/>
      <c r="P245" s="176">
        <f>O245*H245</f>
        <v>0</v>
      </c>
      <c r="Q245" s="176">
        <v>0</v>
      </c>
      <c r="R245" s="176">
        <f>Q245*H245</f>
        <v>0</v>
      </c>
      <c r="S245" s="176">
        <v>0.0030999999999999999</v>
      </c>
      <c r="T245" s="177">
        <f>S245*H245</f>
        <v>0.0030999999999999999</v>
      </c>
      <c r="U245" s="37"/>
      <c r="V245" s="37"/>
      <c r="W245" s="37"/>
      <c r="X245" s="37"/>
      <c r="Y245" s="37"/>
      <c r="Z245" s="37"/>
      <c r="AA245" s="37"/>
      <c r="AB245" s="37"/>
      <c r="AC245" s="37"/>
      <c r="AD245" s="37"/>
      <c r="AE245" s="37"/>
      <c r="AR245" s="178" t="s">
        <v>210</v>
      </c>
      <c r="AT245" s="178" t="s">
        <v>141</v>
      </c>
      <c r="AU245" s="178" t="s">
        <v>146</v>
      </c>
      <c r="AY245" s="18" t="s">
        <v>138</v>
      </c>
      <c r="BE245" s="179">
        <f>IF(N245="základní",J245,0)</f>
        <v>0</v>
      </c>
      <c r="BF245" s="179">
        <f>IF(N245="snížená",J245,0)</f>
        <v>0</v>
      </c>
      <c r="BG245" s="179">
        <f>IF(N245="zákl. přenesená",J245,0)</f>
        <v>0</v>
      </c>
      <c r="BH245" s="179">
        <f>IF(N245="sníž. přenesená",J245,0)</f>
        <v>0</v>
      </c>
      <c r="BI245" s="179">
        <f>IF(N245="nulová",J245,0)</f>
        <v>0</v>
      </c>
      <c r="BJ245" s="18" t="s">
        <v>146</v>
      </c>
      <c r="BK245" s="179">
        <f>ROUND(I245*H245,2)</f>
        <v>0</v>
      </c>
      <c r="BL245" s="18" t="s">
        <v>210</v>
      </c>
      <c r="BM245" s="178" t="s">
        <v>464</v>
      </c>
    </row>
    <row r="246" s="2" customFormat="1" ht="24.15" customHeight="1">
      <c r="A246" s="37"/>
      <c r="B246" s="165"/>
      <c r="C246" s="166" t="s">
        <v>465</v>
      </c>
      <c r="D246" s="166" t="s">
        <v>141</v>
      </c>
      <c r="E246" s="167" t="s">
        <v>466</v>
      </c>
      <c r="F246" s="168" t="s">
        <v>467</v>
      </c>
      <c r="G246" s="169" t="s">
        <v>144</v>
      </c>
      <c r="H246" s="170">
        <v>1</v>
      </c>
      <c r="I246" s="171"/>
      <c r="J246" s="172">
        <f>ROUND(I246*H246,2)</f>
        <v>0</v>
      </c>
      <c r="K246" s="173"/>
      <c r="L246" s="38"/>
      <c r="M246" s="174" t="s">
        <v>1</v>
      </c>
      <c r="N246" s="175" t="s">
        <v>40</v>
      </c>
      <c r="O246" s="76"/>
      <c r="P246" s="176">
        <f>O246*H246</f>
        <v>0</v>
      </c>
      <c r="Q246" s="176">
        <v>0.00050000000000000001</v>
      </c>
      <c r="R246" s="176">
        <f>Q246*H246</f>
        <v>0.00050000000000000001</v>
      </c>
      <c r="S246" s="176">
        <v>0</v>
      </c>
      <c r="T246" s="177">
        <f>S246*H246</f>
        <v>0</v>
      </c>
      <c r="U246" s="37"/>
      <c r="V246" s="37"/>
      <c r="W246" s="37"/>
      <c r="X246" s="37"/>
      <c r="Y246" s="37"/>
      <c r="Z246" s="37"/>
      <c r="AA246" s="37"/>
      <c r="AB246" s="37"/>
      <c r="AC246" s="37"/>
      <c r="AD246" s="37"/>
      <c r="AE246" s="37"/>
      <c r="AR246" s="178" t="s">
        <v>210</v>
      </c>
      <c r="AT246" s="178" t="s">
        <v>141</v>
      </c>
      <c r="AU246" s="178" t="s">
        <v>146</v>
      </c>
      <c r="AY246" s="18" t="s">
        <v>138</v>
      </c>
      <c r="BE246" s="179">
        <f>IF(N246="základní",J246,0)</f>
        <v>0</v>
      </c>
      <c r="BF246" s="179">
        <f>IF(N246="snížená",J246,0)</f>
        <v>0</v>
      </c>
      <c r="BG246" s="179">
        <f>IF(N246="zákl. přenesená",J246,0)</f>
        <v>0</v>
      </c>
      <c r="BH246" s="179">
        <f>IF(N246="sníž. přenesená",J246,0)</f>
        <v>0</v>
      </c>
      <c r="BI246" s="179">
        <f>IF(N246="nulová",J246,0)</f>
        <v>0</v>
      </c>
      <c r="BJ246" s="18" t="s">
        <v>146</v>
      </c>
      <c r="BK246" s="179">
        <f>ROUND(I246*H246,2)</f>
        <v>0</v>
      </c>
      <c r="BL246" s="18" t="s">
        <v>210</v>
      </c>
      <c r="BM246" s="178" t="s">
        <v>468</v>
      </c>
    </row>
    <row r="247" s="2" customFormat="1" ht="21.75" customHeight="1">
      <c r="A247" s="37"/>
      <c r="B247" s="165"/>
      <c r="C247" s="166" t="s">
        <v>469</v>
      </c>
      <c r="D247" s="166" t="s">
        <v>141</v>
      </c>
      <c r="E247" s="167" t="s">
        <v>470</v>
      </c>
      <c r="F247" s="168" t="s">
        <v>471</v>
      </c>
      <c r="G247" s="169" t="s">
        <v>150</v>
      </c>
      <c r="H247" s="170">
        <v>12</v>
      </c>
      <c r="I247" s="171"/>
      <c r="J247" s="172">
        <f>ROUND(I247*H247,2)</f>
        <v>0</v>
      </c>
      <c r="K247" s="173"/>
      <c r="L247" s="38"/>
      <c r="M247" s="174" t="s">
        <v>1</v>
      </c>
      <c r="N247" s="175" t="s">
        <v>40</v>
      </c>
      <c r="O247" s="76"/>
      <c r="P247" s="176">
        <f>O247*H247</f>
        <v>0</v>
      </c>
      <c r="Q247" s="176">
        <v>0</v>
      </c>
      <c r="R247" s="176">
        <f>Q247*H247</f>
        <v>0</v>
      </c>
      <c r="S247" s="176">
        <v>0</v>
      </c>
      <c r="T247" s="177">
        <f>S247*H247</f>
        <v>0</v>
      </c>
      <c r="U247" s="37"/>
      <c r="V247" s="37"/>
      <c r="W247" s="37"/>
      <c r="X247" s="37"/>
      <c r="Y247" s="37"/>
      <c r="Z247" s="37"/>
      <c r="AA247" s="37"/>
      <c r="AB247" s="37"/>
      <c r="AC247" s="37"/>
      <c r="AD247" s="37"/>
      <c r="AE247" s="37"/>
      <c r="AR247" s="178" t="s">
        <v>210</v>
      </c>
      <c r="AT247" s="178" t="s">
        <v>141</v>
      </c>
      <c r="AU247" s="178" t="s">
        <v>146</v>
      </c>
      <c r="AY247" s="18" t="s">
        <v>138</v>
      </c>
      <c r="BE247" s="179">
        <f>IF(N247="základní",J247,0)</f>
        <v>0</v>
      </c>
      <c r="BF247" s="179">
        <f>IF(N247="snížená",J247,0)</f>
        <v>0</v>
      </c>
      <c r="BG247" s="179">
        <f>IF(N247="zákl. přenesená",J247,0)</f>
        <v>0</v>
      </c>
      <c r="BH247" s="179">
        <f>IF(N247="sníž. přenesená",J247,0)</f>
        <v>0</v>
      </c>
      <c r="BI247" s="179">
        <f>IF(N247="nulová",J247,0)</f>
        <v>0</v>
      </c>
      <c r="BJ247" s="18" t="s">
        <v>146</v>
      </c>
      <c r="BK247" s="179">
        <f>ROUND(I247*H247,2)</f>
        <v>0</v>
      </c>
      <c r="BL247" s="18" t="s">
        <v>210</v>
      </c>
      <c r="BM247" s="178" t="s">
        <v>472</v>
      </c>
    </row>
    <row r="248" s="2" customFormat="1" ht="24.15" customHeight="1">
      <c r="A248" s="37"/>
      <c r="B248" s="165"/>
      <c r="C248" s="166" t="s">
        <v>473</v>
      </c>
      <c r="D248" s="166" t="s">
        <v>141</v>
      </c>
      <c r="E248" s="167" t="s">
        <v>474</v>
      </c>
      <c r="F248" s="168" t="s">
        <v>475</v>
      </c>
      <c r="G248" s="169" t="s">
        <v>144</v>
      </c>
      <c r="H248" s="170">
        <v>1</v>
      </c>
      <c r="I248" s="171"/>
      <c r="J248" s="172">
        <f>ROUND(I248*H248,2)</f>
        <v>0</v>
      </c>
      <c r="K248" s="173"/>
      <c r="L248" s="38"/>
      <c r="M248" s="174" t="s">
        <v>1</v>
      </c>
      <c r="N248" s="175" t="s">
        <v>40</v>
      </c>
      <c r="O248" s="76"/>
      <c r="P248" s="176">
        <f>O248*H248</f>
        <v>0</v>
      </c>
      <c r="Q248" s="176">
        <v>0</v>
      </c>
      <c r="R248" s="176">
        <f>Q248*H248</f>
        <v>0</v>
      </c>
      <c r="S248" s="176">
        <v>0</v>
      </c>
      <c r="T248" s="177">
        <f>S248*H248</f>
        <v>0</v>
      </c>
      <c r="U248" s="37"/>
      <c r="V248" s="37"/>
      <c r="W248" s="37"/>
      <c r="X248" s="37"/>
      <c r="Y248" s="37"/>
      <c r="Z248" s="37"/>
      <c r="AA248" s="37"/>
      <c r="AB248" s="37"/>
      <c r="AC248" s="37"/>
      <c r="AD248" s="37"/>
      <c r="AE248" s="37"/>
      <c r="AR248" s="178" t="s">
        <v>210</v>
      </c>
      <c r="AT248" s="178" t="s">
        <v>141</v>
      </c>
      <c r="AU248" s="178" t="s">
        <v>146</v>
      </c>
      <c r="AY248" s="18" t="s">
        <v>138</v>
      </c>
      <c r="BE248" s="179">
        <f>IF(N248="základní",J248,0)</f>
        <v>0</v>
      </c>
      <c r="BF248" s="179">
        <f>IF(N248="snížená",J248,0)</f>
        <v>0</v>
      </c>
      <c r="BG248" s="179">
        <f>IF(N248="zákl. přenesená",J248,0)</f>
        <v>0</v>
      </c>
      <c r="BH248" s="179">
        <f>IF(N248="sníž. přenesená",J248,0)</f>
        <v>0</v>
      </c>
      <c r="BI248" s="179">
        <f>IF(N248="nulová",J248,0)</f>
        <v>0</v>
      </c>
      <c r="BJ248" s="18" t="s">
        <v>146</v>
      </c>
      <c r="BK248" s="179">
        <f>ROUND(I248*H248,2)</f>
        <v>0</v>
      </c>
      <c r="BL248" s="18" t="s">
        <v>210</v>
      </c>
      <c r="BM248" s="178" t="s">
        <v>476</v>
      </c>
    </row>
    <row r="249" s="2" customFormat="1" ht="24.15" customHeight="1">
      <c r="A249" s="37"/>
      <c r="B249" s="165"/>
      <c r="C249" s="166" t="s">
        <v>477</v>
      </c>
      <c r="D249" s="166" t="s">
        <v>141</v>
      </c>
      <c r="E249" s="167" t="s">
        <v>478</v>
      </c>
      <c r="F249" s="168" t="s">
        <v>479</v>
      </c>
      <c r="G249" s="169" t="s">
        <v>480</v>
      </c>
      <c r="H249" s="170">
        <v>1</v>
      </c>
      <c r="I249" s="171"/>
      <c r="J249" s="172">
        <f>ROUND(I249*H249,2)</f>
        <v>0</v>
      </c>
      <c r="K249" s="173"/>
      <c r="L249" s="38"/>
      <c r="M249" s="174" t="s">
        <v>1</v>
      </c>
      <c r="N249" s="175" t="s">
        <v>40</v>
      </c>
      <c r="O249" s="76"/>
      <c r="P249" s="176">
        <f>O249*H249</f>
        <v>0</v>
      </c>
      <c r="Q249" s="176">
        <v>0</v>
      </c>
      <c r="R249" s="176">
        <f>Q249*H249</f>
        <v>0</v>
      </c>
      <c r="S249" s="176">
        <v>0.014919999999999999</v>
      </c>
      <c r="T249" s="177">
        <f>S249*H249</f>
        <v>0.014919999999999999</v>
      </c>
      <c r="U249" s="37"/>
      <c r="V249" s="37"/>
      <c r="W249" s="37"/>
      <c r="X249" s="37"/>
      <c r="Y249" s="37"/>
      <c r="Z249" s="37"/>
      <c r="AA249" s="37"/>
      <c r="AB249" s="37"/>
      <c r="AC249" s="37"/>
      <c r="AD249" s="37"/>
      <c r="AE249" s="37"/>
      <c r="AR249" s="178" t="s">
        <v>210</v>
      </c>
      <c r="AT249" s="178" t="s">
        <v>141</v>
      </c>
      <c r="AU249" s="178" t="s">
        <v>146</v>
      </c>
      <c r="AY249" s="18" t="s">
        <v>138</v>
      </c>
      <c r="BE249" s="179">
        <f>IF(N249="základní",J249,0)</f>
        <v>0</v>
      </c>
      <c r="BF249" s="179">
        <f>IF(N249="snížená",J249,0)</f>
        <v>0</v>
      </c>
      <c r="BG249" s="179">
        <f>IF(N249="zákl. přenesená",J249,0)</f>
        <v>0</v>
      </c>
      <c r="BH249" s="179">
        <f>IF(N249="sníž. přenesená",J249,0)</f>
        <v>0</v>
      </c>
      <c r="BI249" s="179">
        <f>IF(N249="nulová",J249,0)</f>
        <v>0</v>
      </c>
      <c r="BJ249" s="18" t="s">
        <v>146</v>
      </c>
      <c r="BK249" s="179">
        <f>ROUND(I249*H249,2)</f>
        <v>0</v>
      </c>
      <c r="BL249" s="18" t="s">
        <v>210</v>
      </c>
      <c r="BM249" s="178" t="s">
        <v>481</v>
      </c>
    </row>
    <row r="250" s="2" customFormat="1" ht="33" customHeight="1">
      <c r="A250" s="37"/>
      <c r="B250" s="165"/>
      <c r="C250" s="166" t="s">
        <v>482</v>
      </c>
      <c r="D250" s="166" t="s">
        <v>141</v>
      </c>
      <c r="E250" s="167" t="s">
        <v>483</v>
      </c>
      <c r="F250" s="168" t="s">
        <v>484</v>
      </c>
      <c r="G250" s="169" t="s">
        <v>385</v>
      </c>
      <c r="H250" s="207"/>
      <c r="I250" s="171"/>
      <c r="J250" s="172">
        <f>ROUND(I250*H250,2)</f>
        <v>0</v>
      </c>
      <c r="K250" s="173"/>
      <c r="L250" s="38"/>
      <c r="M250" s="174" t="s">
        <v>1</v>
      </c>
      <c r="N250" s="175" t="s">
        <v>40</v>
      </c>
      <c r="O250" s="76"/>
      <c r="P250" s="176">
        <f>O250*H250</f>
        <v>0</v>
      </c>
      <c r="Q250" s="176">
        <v>0</v>
      </c>
      <c r="R250" s="176">
        <f>Q250*H250</f>
        <v>0</v>
      </c>
      <c r="S250" s="176">
        <v>0</v>
      </c>
      <c r="T250" s="177">
        <f>S250*H250</f>
        <v>0</v>
      </c>
      <c r="U250" s="37"/>
      <c r="V250" s="37"/>
      <c r="W250" s="37"/>
      <c r="X250" s="37"/>
      <c r="Y250" s="37"/>
      <c r="Z250" s="37"/>
      <c r="AA250" s="37"/>
      <c r="AB250" s="37"/>
      <c r="AC250" s="37"/>
      <c r="AD250" s="37"/>
      <c r="AE250" s="37"/>
      <c r="AR250" s="178" t="s">
        <v>210</v>
      </c>
      <c r="AT250" s="178" t="s">
        <v>141</v>
      </c>
      <c r="AU250" s="178" t="s">
        <v>146</v>
      </c>
      <c r="AY250" s="18" t="s">
        <v>138</v>
      </c>
      <c r="BE250" s="179">
        <f>IF(N250="základní",J250,0)</f>
        <v>0</v>
      </c>
      <c r="BF250" s="179">
        <f>IF(N250="snížená",J250,0)</f>
        <v>0</v>
      </c>
      <c r="BG250" s="179">
        <f>IF(N250="zákl. přenesená",J250,0)</f>
        <v>0</v>
      </c>
      <c r="BH250" s="179">
        <f>IF(N250="sníž. přenesená",J250,0)</f>
        <v>0</v>
      </c>
      <c r="BI250" s="179">
        <f>IF(N250="nulová",J250,0)</f>
        <v>0</v>
      </c>
      <c r="BJ250" s="18" t="s">
        <v>146</v>
      </c>
      <c r="BK250" s="179">
        <f>ROUND(I250*H250,2)</f>
        <v>0</v>
      </c>
      <c r="BL250" s="18" t="s">
        <v>210</v>
      </c>
      <c r="BM250" s="178" t="s">
        <v>485</v>
      </c>
    </row>
    <row r="251" s="12" customFormat="1" ht="22.8" customHeight="1">
      <c r="A251" s="12"/>
      <c r="B251" s="152"/>
      <c r="C251" s="12"/>
      <c r="D251" s="153" t="s">
        <v>73</v>
      </c>
      <c r="E251" s="163" t="s">
        <v>486</v>
      </c>
      <c r="F251" s="163" t="s">
        <v>487</v>
      </c>
      <c r="G251" s="12"/>
      <c r="H251" s="12"/>
      <c r="I251" s="155"/>
      <c r="J251" s="164">
        <f>BK251</f>
        <v>0</v>
      </c>
      <c r="K251" s="12"/>
      <c r="L251" s="152"/>
      <c r="M251" s="157"/>
      <c r="N251" s="158"/>
      <c r="O251" s="158"/>
      <c r="P251" s="159">
        <f>SUM(P252:P276)</f>
        <v>0</v>
      </c>
      <c r="Q251" s="158"/>
      <c r="R251" s="159">
        <f>SUM(R252:R276)</f>
        <v>0.026240804400000001</v>
      </c>
      <c r="S251" s="158"/>
      <c r="T251" s="160">
        <f>SUM(T252:T276)</f>
        <v>0.045519999999999998</v>
      </c>
      <c r="U251" s="12"/>
      <c r="V251" s="12"/>
      <c r="W251" s="12"/>
      <c r="X251" s="12"/>
      <c r="Y251" s="12"/>
      <c r="Z251" s="12"/>
      <c r="AA251" s="12"/>
      <c r="AB251" s="12"/>
      <c r="AC251" s="12"/>
      <c r="AD251" s="12"/>
      <c r="AE251" s="12"/>
      <c r="AR251" s="153" t="s">
        <v>146</v>
      </c>
      <c r="AT251" s="161" t="s">
        <v>73</v>
      </c>
      <c r="AU251" s="161" t="s">
        <v>79</v>
      </c>
      <c r="AY251" s="153" t="s">
        <v>138</v>
      </c>
      <c r="BK251" s="162">
        <f>SUM(BK252:BK276)</f>
        <v>0</v>
      </c>
    </row>
    <row r="252" s="2" customFormat="1" ht="24.15" customHeight="1">
      <c r="A252" s="37"/>
      <c r="B252" s="165"/>
      <c r="C252" s="166" t="s">
        <v>488</v>
      </c>
      <c r="D252" s="166" t="s">
        <v>141</v>
      </c>
      <c r="E252" s="167" t="s">
        <v>489</v>
      </c>
      <c r="F252" s="168" t="s">
        <v>490</v>
      </c>
      <c r="G252" s="169" t="s">
        <v>150</v>
      </c>
      <c r="H252" s="170">
        <v>10</v>
      </c>
      <c r="I252" s="171"/>
      <c r="J252" s="172">
        <f>ROUND(I252*H252,2)</f>
        <v>0</v>
      </c>
      <c r="K252" s="173"/>
      <c r="L252" s="38"/>
      <c r="M252" s="174" t="s">
        <v>1</v>
      </c>
      <c r="N252" s="175" t="s">
        <v>40</v>
      </c>
      <c r="O252" s="76"/>
      <c r="P252" s="176">
        <f>O252*H252</f>
        <v>0</v>
      </c>
      <c r="Q252" s="176">
        <v>0</v>
      </c>
      <c r="R252" s="176">
        <f>Q252*H252</f>
        <v>0</v>
      </c>
      <c r="S252" s="176">
        <v>0.0021299999999999999</v>
      </c>
      <c r="T252" s="177">
        <f>S252*H252</f>
        <v>0.021299999999999999</v>
      </c>
      <c r="U252" s="37"/>
      <c r="V252" s="37"/>
      <c r="W252" s="37"/>
      <c r="X252" s="37"/>
      <c r="Y252" s="37"/>
      <c r="Z252" s="37"/>
      <c r="AA252" s="37"/>
      <c r="AB252" s="37"/>
      <c r="AC252" s="37"/>
      <c r="AD252" s="37"/>
      <c r="AE252" s="37"/>
      <c r="AR252" s="178" t="s">
        <v>210</v>
      </c>
      <c r="AT252" s="178" t="s">
        <v>141</v>
      </c>
      <c r="AU252" s="178" t="s">
        <v>146</v>
      </c>
      <c r="AY252" s="18" t="s">
        <v>138</v>
      </c>
      <c r="BE252" s="179">
        <f>IF(N252="základní",J252,0)</f>
        <v>0</v>
      </c>
      <c r="BF252" s="179">
        <f>IF(N252="snížená",J252,0)</f>
        <v>0</v>
      </c>
      <c r="BG252" s="179">
        <f>IF(N252="zákl. přenesená",J252,0)</f>
        <v>0</v>
      </c>
      <c r="BH252" s="179">
        <f>IF(N252="sníž. přenesená",J252,0)</f>
        <v>0</v>
      </c>
      <c r="BI252" s="179">
        <f>IF(N252="nulová",J252,0)</f>
        <v>0</v>
      </c>
      <c r="BJ252" s="18" t="s">
        <v>146</v>
      </c>
      <c r="BK252" s="179">
        <f>ROUND(I252*H252,2)</f>
        <v>0</v>
      </c>
      <c r="BL252" s="18" t="s">
        <v>210</v>
      </c>
      <c r="BM252" s="178" t="s">
        <v>491</v>
      </c>
    </row>
    <row r="253" s="2" customFormat="1" ht="16.5" customHeight="1">
      <c r="A253" s="37"/>
      <c r="B253" s="165"/>
      <c r="C253" s="166" t="s">
        <v>492</v>
      </c>
      <c r="D253" s="166" t="s">
        <v>141</v>
      </c>
      <c r="E253" s="167" t="s">
        <v>493</v>
      </c>
      <c r="F253" s="168" t="s">
        <v>494</v>
      </c>
      <c r="G253" s="169" t="s">
        <v>144</v>
      </c>
      <c r="H253" s="170">
        <v>6</v>
      </c>
      <c r="I253" s="171"/>
      <c r="J253" s="172">
        <f>ROUND(I253*H253,2)</f>
        <v>0</v>
      </c>
      <c r="K253" s="173"/>
      <c r="L253" s="38"/>
      <c r="M253" s="174" t="s">
        <v>1</v>
      </c>
      <c r="N253" s="175" t="s">
        <v>40</v>
      </c>
      <c r="O253" s="76"/>
      <c r="P253" s="176">
        <f>O253*H253</f>
        <v>0</v>
      </c>
      <c r="Q253" s="176">
        <v>0</v>
      </c>
      <c r="R253" s="176">
        <f>Q253*H253</f>
        <v>0</v>
      </c>
      <c r="S253" s="176">
        <v>0.00087000000000000001</v>
      </c>
      <c r="T253" s="177">
        <f>S253*H253</f>
        <v>0.0052199999999999998</v>
      </c>
      <c r="U253" s="37"/>
      <c r="V253" s="37"/>
      <c r="W253" s="37"/>
      <c r="X253" s="37"/>
      <c r="Y253" s="37"/>
      <c r="Z253" s="37"/>
      <c r="AA253" s="37"/>
      <c r="AB253" s="37"/>
      <c r="AC253" s="37"/>
      <c r="AD253" s="37"/>
      <c r="AE253" s="37"/>
      <c r="AR253" s="178" t="s">
        <v>210</v>
      </c>
      <c r="AT253" s="178" t="s">
        <v>141</v>
      </c>
      <c r="AU253" s="178" t="s">
        <v>146</v>
      </c>
      <c r="AY253" s="18" t="s">
        <v>138</v>
      </c>
      <c r="BE253" s="179">
        <f>IF(N253="základní",J253,0)</f>
        <v>0</v>
      </c>
      <c r="BF253" s="179">
        <f>IF(N253="snížená",J253,0)</f>
        <v>0</v>
      </c>
      <c r="BG253" s="179">
        <f>IF(N253="zákl. přenesená",J253,0)</f>
        <v>0</v>
      </c>
      <c r="BH253" s="179">
        <f>IF(N253="sníž. přenesená",J253,0)</f>
        <v>0</v>
      </c>
      <c r="BI253" s="179">
        <f>IF(N253="nulová",J253,0)</f>
        <v>0</v>
      </c>
      <c r="BJ253" s="18" t="s">
        <v>146</v>
      </c>
      <c r="BK253" s="179">
        <f>ROUND(I253*H253,2)</f>
        <v>0</v>
      </c>
      <c r="BL253" s="18" t="s">
        <v>210</v>
      </c>
      <c r="BM253" s="178" t="s">
        <v>495</v>
      </c>
    </row>
    <row r="254" s="2" customFormat="1" ht="16.5" customHeight="1">
      <c r="A254" s="37"/>
      <c r="B254" s="165"/>
      <c r="C254" s="166" t="s">
        <v>496</v>
      </c>
      <c r="D254" s="166" t="s">
        <v>141</v>
      </c>
      <c r="E254" s="167" t="s">
        <v>497</v>
      </c>
      <c r="F254" s="168" t="s">
        <v>498</v>
      </c>
      <c r="G254" s="169" t="s">
        <v>144</v>
      </c>
      <c r="H254" s="170">
        <v>8</v>
      </c>
      <c r="I254" s="171"/>
      <c r="J254" s="172">
        <f>ROUND(I254*H254,2)</f>
        <v>0</v>
      </c>
      <c r="K254" s="173"/>
      <c r="L254" s="38"/>
      <c r="M254" s="174" t="s">
        <v>1</v>
      </c>
      <c r="N254" s="175" t="s">
        <v>40</v>
      </c>
      <c r="O254" s="76"/>
      <c r="P254" s="176">
        <f>O254*H254</f>
        <v>0</v>
      </c>
      <c r="Q254" s="176">
        <v>0</v>
      </c>
      <c r="R254" s="176">
        <f>Q254*H254</f>
        <v>0</v>
      </c>
      <c r="S254" s="176">
        <v>0.00022000000000000001</v>
      </c>
      <c r="T254" s="177">
        <f>S254*H254</f>
        <v>0.0017600000000000001</v>
      </c>
      <c r="U254" s="37"/>
      <c r="V254" s="37"/>
      <c r="W254" s="37"/>
      <c r="X254" s="37"/>
      <c r="Y254" s="37"/>
      <c r="Z254" s="37"/>
      <c r="AA254" s="37"/>
      <c r="AB254" s="37"/>
      <c r="AC254" s="37"/>
      <c r="AD254" s="37"/>
      <c r="AE254" s="37"/>
      <c r="AR254" s="178" t="s">
        <v>210</v>
      </c>
      <c r="AT254" s="178" t="s">
        <v>141</v>
      </c>
      <c r="AU254" s="178" t="s">
        <v>146</v>
      </c>
      <c r="AY254" s="18" t="s">
        <v>138</v>
      </c>
      <c r="BE254" s="179">
        <f>IF(N254="základní",J254,0)</f>
        <v>0</v>
      </c>
      <c r="BF254" s="179">
        <f>IF(N254="snížená",J254,0)</f>
        <v>0</v>
      </c>
      <c r="BG254" s="179">
        <f>IF(N254="zákl. přenesená",J254,0)</f>
        <v>0</v>
      </c>
      <c r="BH254" s="179">
        <f>IF(N254="sníž. přenesená",J254,0)</f>
        <v>0</v>
      </c>
      <c r="BI254" s="179">
        <f>IF(N254="nulová",J254,0)</f>
        <v>0</v>
      </c>
      <c r="BJ254" s="18" t="s">
        <v>146</v>
      </c>
      <c r="BK254" s="179">
        <f>ROUND(I254*H254,2)</f>
        <v>0</v>
      </c>
      <c r="BL254" s="18" t="s">
        <v>210</v>
      </c>
      <c r="BM254" s="178" t="s">
        <v>499</v>
      </c>
    </row>
    <row r="255" s="2" customFormat="1" ht="16.5" customHeight="1">
      <c r="A255" s="37"/>
      <c r="B255" s="165"/>
      <c r="C255" s="166" t="s">
        <v>500</v>
      </c>
      <c r="D255" s="166" t="s">
        <v>141</v>
      </c>
      <c r="E255" s="167" t="s">
        <v>501</v>
      </c>
      <c r="F255" s="168" t="s">
        <v>502</v>
      </c>
      <c r="G255" s="169" t="s">
        <v>150</v>
      </c>
      <c r="H255" s="170">
        <v>16</v>
      </c>
      <c r="I255" s="171"/>
      <c r="J255" s="172">
        <f>ROUND(I255*H255,2)</f>
        <v>0</v>
      </c>
      <c r="K255" s="173"/>
      <c r="L255" s="38"/>
      <c r="M255" s="174" t="s">
        <v>1</v>
      </c>
      <c r="N255" s="175" t="s">
        <v>40</v>
      </c>
      <c r="O255" s="76"/>
      <c r="P255" s="176">
        <f>O255*H255</f>
        <v>0</v>
      </c>
      <c r="Q255" s="176">
        <v>0</v>
      </c>
      <c r="R255" s="176">
        <f>Q255*H255</f>
        <v>0</v>
      </c>
      <c r="S255" s="176">
        <v>0.00027999999999999998</v>
      </c>
      <c r="T255" s="177">
        <f>S255*H255</f>
        <v>0.0044799999999999996</v>
      </c>
      <c r="U255" s="37"/>
      <c r="V255" s="37"/>
      <c r="W255" s="37"/>
      <c r="X255" s="37"/>
      <c r="Y255" s="37"/>
      <c r="Z255" s="37"/>
      <c r="AA255" s="37"/>
      <c r="AB255" s="37"/>
      <c r="AC255" s="37"/>
      <c r="AD255" s="37"/>
      <c r="AE255" s="37"/>
      <c r="AR255" s="178" t="s">
        <v>210</v>
      </c>
      <c r="AT255" s="178" t="s">
        <v>141</v>
      </c>
      <c r="AU255" s="178" t="s">
        <v>146</v>
      </c>
      <c r="AY255" s="18" t="s">
        <v>138</v>
      </c>
      <c r="BE255" s="179">
        <f>IF(N255="základní",J255,0)</f>
        <v>0</v>
      </c>
      <c r="BF255" s="179">
        <f>IF(N255="snížená",J255,0)</f>
        <v>0</v>
      </c>
      <c r="BG255" s="179">
        <f>IF(N255="zákl. přenesená",J255,0)</f>
        <v>0</v>
      </c>
      <c r="BH255" s="179">
        <f>IF(N255="sníž. přenesená",J255,0)</f>
        <v>0</v>
      </c>
      <c r="BI255" s="179">
        <f>IF(N255="nulová",J255,0)</f>
        <v>0</v>
      </c>
      <c r="BJ255" s="18" t="s">
        <v>146</v>
      </c>
      <c r="BK255" s="179">
        <f>ROUND(I255*H255,2)</f>
        <v>0</v>
      </c>
      <c r="BL255" s="18" t="s">
        <v>210</v>
      </c>
      <c r="BM255" s="178" t="s">
        <v>503</v>
      </c>
    </row>
    <row r="256" s="2" customFormat="1" ht="21.75" customHeight="1">
      <c r="A256" s="37"/>
      <c r="B256" s="165"/>
      <c r="C256" s="166" t="s">
        <v>504</v>
      </c>
      <c r="D256" s="166" t="s">
        <v>141</v>
      </c>
      <c r="E256" s="167" t="s">
        <v>505</v>
      </c>
      <c r="F256" s="168" t="s">
        <v>506</v>
      </c>
      <c r="G256" s="169" t="s">
        <v>144</v>
      </c>
      <c r="H256" s="170">
        <v>6</v>
      </c>
      <c r="I256" s="171"/>
      <c r="J256" s="172">
        <f>ROUND(I256*H256,2)</f>
        <v>0</v>
      </c>
      <c r="K256" s="173"/>
      <c r="L256" s="38"/>
      <c r="M256" s="174" t="s">
        <v>1</v>
      </c>
      <c r="N256" s="175" t="s">
        <v>40</v>
      </c>
      <c r="O256" s="76"/>
      <c r="P256" s="176">
        <f>O256*H256</f>
        <v>0</v>
      </c>
      <c r="Q256" s="176">
        <v>0.00029997040000000002</v>
      </c>
      <c r="R256" s="176">
        <f>Q256*H256</f>
        <v>0.0017998224000000001</v>
      </c>
      <c r="S256" s="176">
        <v>0</v>
      </c>
      <c r="T256" s="177">
        <f>S256*H256</f>
        <v>0</v>
      </c>
      <c r="U256" s="37"/>
      <c r="V256" s="37"/>
      <c r="W256" s="37"/>
      <c r="X256" s="37"/>
      <c r="Y256" s="37"/>
      <c r="Z256" s="37"/>
      <c r="AA256" s="37"/>
      <c r="AB256" s="37"/>
      <c r="AC256" s="37"/>
      <c r="AD256" s="37"/>
      <c r="AE256" s="37"/>
      <c r="AR256" s="178" t="s">
        <v>210</v>
      </c>
      <c r="AT256" s="178" t="s">
        <v>141</v>
      </c>
      <c r="AU256" s="178" t="s">
        <v>146</v>
      </c>
      <c r="AY256" s="18" t="s">
        <v>138</v>
      </c>
      <c r="BE256" s="179">
        <f>IF(N256="základní",J256,0)</f>
        <v>0</v>
      </c>
      <c r="BF256" s="179">
        <f>IF(N256="snížená",J256,0)</f>
        <v>0</v>
      </c>
      <c r="BG256" s="179">
        <f>IF(N256="zákl. přenesená",J256,0)</f>
        <v>0</v>
      </c>
      <c r="BH256" s="179">
        <f>IF(N256="sníž. přenesená",J256,0)</f>
        <v>0</v>
      </c>
      <c r="BI256" s="179">
        <f>IF(N256="nulová",J256,0)</f>
        <v>0</v>
      </c>
      <c r="BJ256" s="18" t="s">
        <v>146</v>
      </c>
      <c r="BK256" s="179">
        <f>ROUND(I256*H256,2)</f>
        <v>0</v>
      </c>
      <c r="BL256" s="18" t="s">
        <v>210</v>
      </c>
      <c r="BM256" s="178" t="s">
        <v>507</v>
      </c>
    </row>
    <row r="257" s="2" customFormat="1" ht="16.5" customHeight="1">
      <c r="A257" s="37"/>
      <c r="B257" s="165"/>
      <c r="C257" s="166" t="s">
        <v>508</v>
      </c>
      <c r="D257" s="166" t="s">
        <v>141</v>
      </c>
      <c r="E257" s="167" t="s">
        <v>509</v>
      </c>
      <c r="F257" s="168" t="s">
        <v>510</v>
      </c>
      <c r="G257" s="169" t="s">
        <v>144</v>
      </c>
      <c r="H257" s="170">
        <v>4</v>
      </c>
      <c r="I257" s="171"/>
      <c r="J257" s="172">
        <f>ROUND(I257*H257,2)</f>
        <v>0</v>
      </c>
      <c r="K257" s="173"/>
      <c r="L257" s="38"/>
      <c r="M257" s="174" t="s">
        <v>1</v>
      </c>
      <c r="N257" s="175" t="s">
        <v>40</v>
      </c>
      <c r="O257" s="76"/>
      <c r="P257" s="176">
        <f>O257*H257</f>
        <v>0</v>
      </c>
      <c r="Q257" s="176">
        <v>0</v>
      </c>
      <c r="R257" s="176">
        <f>Q257*H257</f>
        <v>0</v>
      </c>
      <c r="S257" s="176">
        <v>0</v>
      </c>
      <c r="T257" s="177">
        <f>S257*H257</f>
        <v>0</v>
      </c>
      <c r="U257" s="37"/>
      <c r="V257" s="37"/>
      <c r="W257" s="37"/>
      <c r="X257" s="37"/>
      <c r="Y257" s="37"/>
      <c r="Z257" s="37"/>
      <c r="AA257" s="37"/>
      <c r="AB257" s="37"/>
      <c r="AC257" s="37"/>
      <c r="AD257" s="37"/>
      <c r="AE257" s="37"/>
      <c r="AR257" s="178" t="s">
        <v>210</v>
      </c>
      <c r="AT257" s="178" t="s">
        <v>141</v>
      </c>
      <c r="AU257" s="178" t="s">
        <v>146</v>
      </c>
      <c r="AY257" s="18" t="s">
        <v>138</v>
      </c>
      <c r="BE257" s="179">
        <f>IF(N257="základní",J257,0)</f>
        <v>0</v>
      </c>
      <c r="BF257" s="179">
        <f>IF(N257="snížená",J257,0)</f>
        <v>0</v>
      </c>
      <c r="BG257" s="179">
        <f>IF(N257="zákl. přenesená",J257,0)</f>
        <v>0</v>
      </c>
      <c r="BH257" s="179">
        <f>IF(N257="sníž. přenesená",J257,0)</f>
        <v>0</v>
      </c>
      <c r="BI257" s="179">
        <f>IF(N257="nulová",J257,0)</f>
        <v>0</v>
      </c>
      <c r="BJ257" s="18" t="s">
        <v>146</v>
      </c>
      <c r="BK257" s="179">
        <f>ROUND(I257*H257,2)</f>
        <v>0</v>
      </c>
      <c r="BL257" s="18" t="s">
        <v>210</v>
      </c>
      <c r="BM257" s="178" t="s">
        <v>511</v>
      </c>
    </row>
    <row r="258" s="2" customFormat="1" ht="24.15" customHeight="1">
      <c r="A258" s="37"/>
      <c r="B258" s="165"/>
      <c r="C258" s="166" t="s">
        <v>512</v>
      </c>
      <c r="D258" s="166" t="s">
        <v>141</v>
      </c>
      <c r="E258" s="167" t="s">
        <v>513</v>
      </c>
      <c r="F258" s="168" t="s">
        <v>514</v>
      </c>
      <c r="G258" s="169" t="s">
        <v>150</v>
      </c>
      <c r="H258" s="170">
        <v>20</v>
      </c>
      <c r="I258" s="171"/>
      <c r="J258" s="172">
        <f>ROUND(I258*H258,2)</f>
        <v>0</v>
      </c>
      <c r="K258" s="173"/>
      <c r="L258" s="38"/>
      <c r="M258" s="174" t="s">
        <v>1</v>
      </c>
      <c r="N258" s="175" t="s">
        <v>40</v>
      </c>
      <c r="O258" s="76"/>
      <c r="P258" s="176">
        <f>O258*H258</f>
        <v>0</v>
      </c>
      <c r="Q258" s="176">
        <v>0.000319912</v>
      </c>
      <c r="R258" s="176">
        <f>Q258*H258</f>
        <v>0.0063982399999999995</v>
      </c>
      <c r="S258" s="176">
        <v>0</v>
      </c>
      <c r="T258" s="177">
        <f>S258*H258</f>
        <v>0</v>
      </c>
      <c r="U258" s="37"/>
      <c r="V258" s="37"/>
      <c r="W258" s="37"/>
      <c r="X258" s="37"/>
      <c r="Y258" s="37"/>
      <c r="Z258" s="37"/>
      <c r="AA258" s="37"/>
      <c r="AB258" s="37"/>
      <c r="AC258" s="37"/>
      <c r="AD258" s="37"/>
      <c r="AE258" s="37"/>
      <c r="AR258" s="178" t="s">
        <v>210</v>
      </c>
      <c r="AT258" s="178" t="s">
        <v>141</v>
      </c>
      <c r="AU258" s="178" t="s">
        <v>146</v>
      </c>
      <c r="AY258" s="18" t="s">
        <v>138</v>
      </c>
      <c r="BE258" s="179">
        <f>IF(N258="základní",J258,0)</f>
        <v>0</v>
      </c>
      <c r="BF258" s="179">
        <f>IF(N258="snížená",J258,0)</f>
        <v>0</v>
      </c>
      <c r="BG258" s="179">
        <f>IF(N258="zákl. přenesená",J258,0)</f>
        <v>0</v>
      </c>
      <c r="BH258" s="179">
        <f>IF(N258="sníž. přenesená",J258,0)</f>
        <v>0</v>
      </c>
      <c r="BI258" s="179">
        <f>IF(N258="nulová",J258,0)</f>
        <v>0</v>
      </c>
      <c r="BJ258" s="18" t="s">
        <v>146</v>
      </c>
      <c r="BK258" s="179">
        <f>ROUND(I258*H258,2)</f>
        <v>0</v>
      </c>
      <c r="BL258" s="18" t="s">
        <v>210</v>
      </c>
      <c r="BM258" s="178" t="s">
        <v>515</v>
      </c>
    </row>
    <row r="259" s="2" customFormat="1" ht="37.8" customHeight="1">
      <c r="A259" s="37"/>
      <c r="B259" s="165"/>
      <c r="C259" s="166" t="s">
        <v>516</v>
      </c>
      <c r="D259" s="166" t="s">
        <v>141</v>
      </c>
      <c r="E259" s="167" t="s">
        <v>517</v>
      </c>
      <c r="F259" s="168" t="s">
        <v>518</v>
      </c>
      <c r="G259" s="169" t="s">
        <v>150</v>
      </c>
      <c r="H259" s="170">
        <v>6</v>
      </c>
      <c r="I259" s="171"/>
      <c r="J259" s="172">
        <f>ROUND(I259*H259,2)</f>
        <v>0</v>
      </c>
      <c r="K259" s="173"/>
      <c r="L259" s="38"/>
      <c r="M259" s="174" t="s">
        <v>1</v>
      </c>
      <c r="N259" s="175" t="s">
        <v>40</v>
      </c>
      <c r="O259" s="76"/>
      <c r="P259" s="176">
        <f>O259*H259</f>
        <v>0</v>
      </c>
      <c r="Q259" s="176">
        <v>4.6499999999999999E-05</v>
      </c>
      <c r="R259" s="176">
        <f>Q259*H259</f>
        <v>0.00027900000000000001</v>
      </c>
      <c r="S259" s="176">
        <v>0</v>
      </c>
      <c r="T259" s="177">
        <f>S259*H259</f>
        <v>0</v>
      </c>
      <c r="U259" s="37"/>
      <c r="V259" s="37"/>
      <c r="W259" s="37"/>
      <c r="X259" s="37"/>
      <c r="Y259" s="37"/>
      <c r="Z259" s="37"/>
      <c r="AA259" s="37"/>
      <c r="AB259" s="37"/>
      <c r="AC259" s="37"/>
      <c r="AD259" s="37"/>
      <c r="AE259" s="37"/>
      <c r="AR259" s="178" t="s">
        <v>210</v>
      </c>
      <c r="AT259" s="178" t="s">
        <v>141</v>
      </c>
      <c r="AU259" s="178" t="s">
        <v>146</v>
      </c>
      <c r="AY259" s="18" t="s">
        <v>138</v>
      </c>
      <c r="BE259" s="179">
        <f>IF(N259="základní",J259,0)</f>
        <v>0</v>
      </c>
      <c r="BF259" s="179">
        <f>IF(N259="snížená",J259,0)</f>
        <v>0</v>
      </c>
      <c r="BG259" s="179">
        <f>IF(N259="zákl. přenesená",J259,0)</f>
        <v>0</v>
      </c>
      <c r="BH259" s="179">
        <f>IF(N259="sníž. přenesená",J259,0)</f>
        <v>0</v>
      </c>
      <c r="BI259" s="179">
        <f>IF(N259="nulová",J259,0)</f>
        <v>0</v>
      </c>
      <c r="BJ259" s="18" t="s">
        <v>146</v>
      </c>
      <c r="BK259" s="179">
        <f>ROUND(I259*H259,2)</f>
        <v>0</v>
      </c>
      <c r="BL259" s="18" t="s">
        <v>210</v>
      </c>
      <c r="BM259" s="178" t="s">
        <v>519</v>
      </c>
    </row>
    <row r="260" s="2" customFormat="1" ht="16.5" customHeight="1">
      <c r="A260" s="37"/>
      <c r="B260" s="165"/>
      <c r="C260" s="166" t="s">
        <v>520</v>
      </c>
      <c r="D260" s="166" t="s">
        <v>141</v>
      </c>
      <c r="E260" s="167" t="s">
        <v>521</v>
      </c>
      <c r="F260" s="168" t="s">
        <v>522</v>
      </c>
      <c r="G260" s="169" t="s">
        <v>144</v>
      </c>
      <c r="H260" s="170">
        <v>12</v>
      </c>
      <c r="I260" s="171"/>
      <c r="J260" s="172">
        <f>ROUND(I260*H260,2)</f>
        <v>0</v>
      </c>
      <c r="K260" s="173"/>
      <c r="L260" s="38"/>
      <c r="M260" s="174" t="s">
        <v>1</v>
      </c>
      <c r="N260" s="175" t="s">
        <v>40</v>
      </c>
      <c r="O260" s="76"/>
      <c r="P260" s="176">
        <f>O260*H260</f>
        <v>0</v>
      </c>
      <c r="Q260" s="176">
        <v>0</v>
      </c>
      <c r="R260" s="176">
        <f>Q260*H260</f>
        <v>0</v>
      </c>
      <c r="S260" s="176">
        <v>0</v>
      </c>
      <c r="T260" s="177">
        <f>S260*H260</f>
        <v>0</v>
      </c>
      <c r="U260" s="37"/>
      <c r="V260" s="37"/>
      <c r="W260" s="37"/>
      <c r="X260" s="37"/>
      <c r="Y260" s="37"/>
      <c r="Z260" s="37"/>
      <c r="AA260" s="37"/>
      <c r="AB260" s="37"/>
      <c r="AC260" s="37"/>
      <c r="AD260" s="37"/>
      <c r="AE260" s="37"/>
      <c r="AR260" s="178" t="s">
        <v>210</v>
      </c>
      <c r="AT260" s="178" t="s">
        <v>141</v>
      </c>
      <c r="AU260" s="178" t="s">
        <v>146</v>
      </c>
      <c r="AY260" s="18" t="s">
        <v>138</v>
      </c>
      <c r="BE260" s="179">
        <f>IF(N260="základní",J260,0)</f>
        <v>0</v>
      </c>
      <c r="BF260" s="179">
        <f>IF(N260="snížená",J260,0)</f>
        <v>0</v>
      </c>
      <c r="BG260" s="179">
        <f>IF(N260="zákl. přenesená",J260,0)</f>
        <v>0</v>
      </c>
      <c r="BH260" s="179">
        <f>IF(N260="sníž. přenesená",J260,0)</f>
        <v>0</v>
      </c>
      <c r="BI260" s="179">
        <f>IF(N260="nulová",J260,0)</f>
        <v>0</v>
      </c>
      <c r="BJ260" s="18" t="s">
        <v>146</v>
      </c>
      <c r="BK260" s="179">
        <f>ROUND(I260*H260,2)</f>
        <v>0</v>
      </c>
      <c r="BL260" s="18" t="s">
        <v>210</v>
      </c>
      <c r="BM260" s="178" t="s">
        <v>523</v>
      </c>
    </row>
    <row r="261" s="2" customFormat="1" ht="16.5" customHeight="1">
      <c r="A261" s="37"/>
      <c r="B261" s="165"/>
      <c r="C261" s="166" t="s">
        <v>524</v>
      </c>
      <c r="D261" s="166" t="s">
        <v>141</v>
      </c>
      <c r="E261" s="167" t="s">
        <v>525</v>
      </c>
      <c r="F261" s="168" t="s">
        <v>526</v>
      </c>
      <c r="G261" s="169" t="s">
        <v>144</v>
      </c>
      <c r="H261" s="170">
        <v>8</v>
      </c>
      <c r="I261" s="171"/>
      <c r="J261" s="172">
        <f>ROUND(I261*H261,2)</f>
        <v>0</v>
      </c>
      <c r="K261" s="173"/>
      <c r="L261" s="38"/>
      <c r="M261" s="174" t="s">
        <v>1</v>
      </c>
      <c r="N261" s="175" t="s">
        <v>40</v>
      </c>
      <c r="O261" s="76"/>
      <c r="P261" s="176">
        <f>O261*H261</f>
        <v>0</v>
      </c>
      <c r="Q261" s="176">
        <v>0</v>
      </c>
      <c r="R261" s="176">
        <f>Q261*H261</f>
        <v>0</v>
      </c>
      <c r="S261" s="176">
        <v>0</v>
      </c>
      <c r="T261" s="177">
        <f>S261*H261</f>
        <v>0</v>
      </c>
      <c r="U261" s="37"/>
      <c r="V261" s="37"/>
      <c r="W261" s="37"/>
      <c r="X261" s="37"/>
      <c r="Y261" s="37"/>
      <c r="Z261" s="37"/>
      <c r="AA261" s="37"/>
      <c r="AB261" s="37"/>
      <c r="AC261" s="37"/>
      <c r="AD261" s="37"/>
      <c r="AE261" s="37"/>
      <c r="AR261" s="178" t="s">
        <v>210</v>
      </c>
      <c r="AT261" s="178" t="s">
        <v>141</v>
      </c>
      <c r="AU261" s="178" t="s">
        <v>146</v>
      </c>
      <c r="AY261" s="18" t="s">
        <v>138</v>
      </c>
      <c r="BE261" s="179">
        <f>IF(N261="základní",J261,0)</f>
        <v>0</v>
      </c>
      <c r="BF261" s="179">
        <f>IF(N261="snížená",J261,0)</f>
        <v>0</v>
      </c>
      <c r="BG261" s="179">
        <f>IF(N261="zákl. přenesená",J261,0)</f>
        <v>0</v>
      </c>
      <c r="BH261" s="179">
        <f>IF(N261="sníž. přenesená",J261,0)</f>
        <v>0</v>
      </c>
      <c r="BI261" s="179">
        <f>IF(N261="nulová",J261,0)</f>
        <v>0</v>
      </c>
      <c r="BJ261" s="18" t="s">
        <v>146</v>
      </c>
      <c r="BK261" s="179">
        <f>ROUND(I261*H261,2)</f>
        <v>0</v>
      </c>
      <c r="BL261" s="18" t="s">
        <v>210</v>
      </c>
      <c r="BM261" s="178" t="s">
        <v>527</v>
      </c>
    </row>
    <row r="262" s="2" customFormat="1" ht="16.5" customHeight="1">
      <c r="A262" s="37"/>
      <c r="B262" s="165"/>
      <c r="C262" s="166" t="s">
        <v>528</v>
      </c>
      <c r="D262" s="166" t="s">
        <v>141</v>
      </c>
      <c r="E262" s="167" t="s">
        <v>529</v>
      </c>
      <c r="F262" s="168" t="s">
        <v>530</v>
      </c>
      <c r="G262" s="169" t="s">
        <v>150</v>
      </c>
      <c r="H262" s="170">
        <v>20</v>
      </c>
      <c r="I262" s="171"/>
      <c r="J262" s="172">
        <f>ROUND(I262*H262,2)</f>
        <v>0</v>
      </c>
      <c r="K262" s="173"/>
      <c r="L262" s="38"/>
      <c r="M262" s="174" t="s">
        <v>1</v>
      </c>
      <c r="N262" s="175" t="s">
        <v>40</v>
      </c>
      <c r="O262" s="76"/>
      <c r="P262" s="176">
        <f>O262*H262</f>
        <v>0</v>
      </c>
      <c r="Q262" s="176">
        <v>4.3999999999999999E-05</v>
      </c>
      <c r="R262" s="176">
        <f>Q262*H262</f>
        <v>0.00087999999999999992</v>
      </c>
      <c r="S262" s="176">
        <v>0</v>
      </c>
      <c r="T262" s="177">
        <f>S262*H262</f>
        <v>0</v>
      </c>
      <c r="U262" s="37"/>
      <c r="V262" s="37"/>
      <c r="W262" s="37"/>
      <c r="X262" s="37"/>
      <c r="Y262" s="37"/>
      <c r="Z262" s="37"/>
      <c r="AA262" s="37"/>
      <c r="AB262" s="37"/>
      <c r="AC262" s="37"/>
      <c r="AD262" s="37"/>
      <c r="AE262" s="37"/>
      <c r="AR262" s="178" t="s">
        <v>210</v>
      </c>
      <c r="AT262" s="178" t="s">
        <v>141</v>
      </c>
      <c r="AU262" s="178" t="s">
        <v>146</v>
      </c>
      <c r="AY262" s="18" t="s">
        <v>138</v>
      </c>
      <c r="BE262" s="179">
        <f>IF(N262="základní",J262,0)</f>
        <v>0</v>
      </c>
      <c r="BF262" s="179">
        <f>IF(N262="snížená",J262,0)</f>
        <v>0</v>
      </c>
      <c r="BG262" s="179">
        <f>IF(N262="zákl. přenesená",J262,0)</f>
        <v>0</v>
      </c>
      <c r="BH262" s="179">
        <f>IF(N262="sníž. přenesená",J262,0)</f>
        <v>0</v>
      </c>
      <c r="BI262" s="179">
        <f>IF(N262="nulová",J262,0)</f>
        <v>0</v>
      </c>
      <c r="BJ262" s="18" t="s">
        <v>146</v>
      </c>
      <c r="BK262" s="179">
        <f>ROUND(I262*H262,2)</f>
        <v>0</v>
      </c>
      <c r="BL262" s="18" t="s">
        <v>210</v>
      </c>
      <c r="BM262" s="178" t="s">
        <v>531</v>
      </c>
    </row>
    <row r="263" s="2" customFormat="1" ht="16.5" customHeight="1">
      <c r="A263" s="37"/>
      <c r="B263" s="165"/>
      <c r="C263" s="166" t="s">
        <v>532</v>
      </c>
      <c r="D263" s="166" t="s">
        <v>141</v>
      </c>
      <c r="E263" s="167" t="s">
        <v>533</v>
      </c>
      <c r="F263" s="168" t="s">
        <v>534</v>
      </c>
      <c r="G263" s="169" t="s">
        <v>150</v>
      </c>
      <c r="H263" s="170">
        <v>6</v>
      </c>
      <c r="I263" s="171"/>
      <c r="J263" s="172">
        <f>ROUND(I263*H263,2)</f>
        <v>0</v>
      </c>
      <c r="K263" s="173"/>
      <c r="L263" s="38"/>
      <c r="M263" s="174" t="s">
        <v>1</v>
      </c>
      <c r="N263" s="175" t="s">
        <v>40</v>
      </c>
      <c r="O263" s="76"/>
      <c r="P263" s="176">
        <f>O263*H263</f>
        <v>0</v>
      </c>
      <c r="Q263" s="176">
        <v>5.3999999999999998E-05</v>
      </c>
      <c r="R263" s="176">
        <f>Q263*H263</f>
        <v>0.00032399999999999996</v>
      </c>
      <c r="S263" s="176">
        <v>0</v>
      </c>
      <c r="T263" s="177">
        <f>S263*H263</f>
        <v>0</v>
      </c>
      <c r="U263" s="37"/>
      <c r="V263" s="37"/>
      <c r="W263" s="37"/>
      <c r="X263" s="37"/>
      <c r="Y263" s="37"/>
      <c r="Z263" s="37"/>
      <c r="AA263" s="37"/>
      <c r="AB263" s="37"/>
      <c r="AC263" s="37"/>
      <c r="AD263" s="37"/>
      <c r="AE263" s="37"/>
      <c r="AR263" s="178" t="s">
        <v>210</v>
      </c>
      <c r="AT263" s="178" t="s">
        <v>141</v>
      </c>
      <c r="AU263" s="178" t="s">
        <v>146</v>
      </c>
      <c r="AY263" s="18" t="s">
        <v>138</v>
      </c>
      <c r="BE263" s="179">
        <f>IF(N263="základní",J263,0)</f>
        <v>0</v>
      </c>
      <c r="BF263" s="179">
        <f>IF(N263="snížená",J263,0)</f>
        <v>0</v>
      </c>
      <c r="BG263" s="179">
        <f>IF(N263="zákl. přenesená",J263,0)</f>
        <v>0</v>
      </c>
      <c r="BH263" s="179">
        <f>IF(N263="sníž. přenesená",J263,0)</f>
        <v>0</v>
      </c>
      <c r="BI263" s="179">
        <f>IF(N263="nulová",J263,0)</f>
        <v>0</v>
      </c>
      <c r="BJ263" s="18" t="s">
        <v>146</v>
      </c>
      <c r="BK263" s="179">
        <f>ROUND(I263*H263,2)</f>
        <v>0</v>
      </c>
      <c r="BL263" s="18" t="s">
        <v>210</v>
      </c>
      <c r="BM263" s="178" t="s">
        <v>535</v>
      </c>
    </row>
    <row r="264" s="2" customFormat="1" ht="24.15" customHeight="1">
      <c r="A264" s="37"/>
      <c r="B264" s="165"/>
      <c r="C264" s="166" t="s">
        <v>536</v>
      </c>
      <c r="D264" s="166" t="s">
        <v>141</v>
      </c>
      <c r="E264" s="167" t="s">
        <v>537</v>
      </c>
      <c r="F264" s="168" t="s">
        <v>538</v>
      </c>
      <c r="G264" s="169" t="s">
        <v>144</v>
      </c>
      <c r="H264" s="170">
        <v>14</v>
      </c>
      <c r="I264" s="171"/>
      <c r="J264" s="172">
        <f>ROUND(I264*H264,2)</f>
        <v>0</v>
      </c>
      <c r="K264" s="173"/>
      <c r="L264" s="38"/>
      <c r="M264" s="174" t="s">
        <v>1</v>
      </c>
      <c r="N264" s="175" t="s">
        <v>40</v>
      </c>
      <c r="O264" s="76"/>
      <c r="P264" s="176">
        <f>O264*H264</f>
        <v>0</v>
      </c>
      <c r="Q264" s="176">
        <v>6.9999999999999994E-05</v>
      </c>
      <c r="R264" s="176">
        <f>Q264*H264</f>
        <v>0.00097999999999999997</v>
      </c>
      <c r="S264" s="176">
        <v>0</v>
      </c>
      <c r="T264" s="177">
        <f>S264*H264</f>
        <v>0</v>
      </c>
      <c r="U264" s="37"/>
      <c r="V264" s="37"/>
      <c r="W264" s="37"/>
      <c r="X264" s="37"/>
      <c r="Y264" s="37"/>
      <c r="Z264" s="37"/>
      <c r="AA264" s="37"/>
      <c r="AB264" s="37"/>
      <c r="AC264" s="37"/>
      <c r="AD264" s="37"/>
      <c r="AE264" s="37"/>
      <c r="AR264" s="178" t="s">
        <v>210</v>
      </c>
      <c r="AT264" s="178" t="s">
        <v>141</v>
      </c>
      <c r="AU264" s="178" t="s">
        <v>146</v>
      </c>
      <c r="AY264" s="18" t="s">
        <v>138</v>
      </c>
      <c r="BE264" s="179">
        <f>IF(N264="základní",J264,0)</f>
        <v>0</v>
      </c>
      <c r="BF264" s="179">
        <f>IF(N264="snížená",J264,0)</f>
        <v>0</v>
      </c>
      <c r="BG264" s="179">
        <f>IF(N264="zákl. přenesená",J264,0)</f>
        <v>0</v>
      </c>
      <c r="BH264" s="179">
        <f>IF(N264="sníž. přenesená",J264,0)</f>
        <v>0</v>
      </c>
      <c r="BI264" s="179">
        <f>IF(N264="nulová",J264,0)</f>
        <v>0</v>
      </c>
      <c r="BJ264" s="18" t="s">
        <v>146</v>
      </c>
      <c r="BK264" s="179">
        <f>ROUND(I264*H264,2)</f>
        <v>0</v>
      </c>
      <c r="BL264" s="18" t="s">
        <v>210</v>
      </c>
      <c r="BM264" s="178" t="s">
        <v>539</v>
      </c>
    </row>
    <row r="265" s="2" customFormat="1" ht="33" customHeight="1">
      <c r="A265" s="37"/>
      <c r="B265" s="165"/>
      <c r="C265" s="166" t="s">
        <v>540</v>
      </c>
      <c r="D265" s="166" t="s">
        <v>141</v>
      </c>
      <c r="E265" s="167" t="s">
        <v>541</v>
      </c>
      <c r="F265" s="168" t="s">
        <v>542</v>
      </c>
      <c r="G265" s="169" t="s">
        <v>150</v>
      </c>
      <c r="H265" s="170">
        <v>20</v>
      </c>
      <c r="I265" s="171"/>
      <c r="J265" s="172">
        <f>ROUND(I265*H265,2)</f>
        <v>0</v>
      </c>
      <c r="K265" s="173"/>
      <c r="L265" s="38"/>
      <c r="M265" s="174" t="s">
        <v>1</v>
      </c>
      <c r="N265" s="175" t="s">
        <v>40</v>
      </c>
      <c r="O265" s="76"/>
      <c r="P265" s="176">
        <f>O265*H265</f>
        <v>0</v>
      </c>
      <c r="Q265" s="176">
        <v>6.7399999999999998E-05</v>
      </c>
      <c r="R265" s="176">
        <f>Q265*H265</f>
        <v>0.001348</v>
      </c>
      <c r="S265" s="176">
        <v>0</v>
      </c>
      <c r="T265" s="177">
        <f>S265*H265</f>
        <v>0</v>
      </c>
      <c r="U265" s="37"/>
      <c r="V265" s="37"/>
      <c r="W265" s="37"/>
      <c r="X265" s="37"/>
      <c r="Y265" s="37"/>
      <c r="Z265" s="37"/>
      <c r="AA265" s="37"/>
      <c r="AB265" s="37"/>
      <c r="AC265" s="37"/>
      <c r="AD265" s="37"/>
      <c r="AE265" s="37"/>
      <c r="AR265" s="178" t="s">
        <v>210</v>
      </c>
      <c r="AT265" s="178" t="s">
        <v>141</v>
      </c>
      <c r="AU265" s="178" t="s">
        <v>146</v>
      </c>
      <c r="AY265" s="18" t="s">
        <v>138</v>
      </c>
      <c r="BE265" s="179">
        <f>IF(N265="základní",J265,0)</f>
        <v>0</v>
      </c>
      <c r="BF265" s="179">
        <f>IF(N265="snížená",J265,0)</f>
        <v>0</v>
      </c>
      <c r="BG265" s="179">
        <f>IF(N265="zákl. přenesená",J265,0)</f>
        <v>0</v>
      </c>
      <c r="BH265" s="179">
        <f>IF(N265="sníž. přenesená",J265,0)</f>
        <v>0</v>
      </c>
      <c r="BI265" s="179">
        <f>IF(N265="nulová",J265,0)</f>
        <v>0</v>
      </c>
      <c r="BJ265" s="18" t="s">
        <v>146</v>
      </c>
      <c r="BK265" s="179">
        <f>ROUND(I265*H265,2)</f>
        <v>0</v>
      </c>
      <c r="BL265" s="18" t="s">
        <v>210</v>
      </c>
      <c r="BM265" s="178" t="s">
        <v>543</v>
      </c>
    </row>
    <row r="266" s="2" customFormat="1" ht="33" customHeight="1">
      <c r="A266" s="37"/>
      <c r="B266" s="165"/>
      <c r="C266" s="166" t="s">
        <v>544</v>
      </c>
      <c r="D266" s="166" t="s">
        <v>141</v>
      </c>
      <c r="E266" s="167" t="s">
        <v>545</v>
      </c>
      <c r="F266" s="168" t="s">
        <v>546</v>
      </c>
      <c r="G266" s="169" t="s">
        <v>150</v>
      </c>
      <c r="H266" s="170">
        <v>6</v>
      </c>
      <c r="I266" s="171"/>
      <c r="J266" s="172">
        <f>ROUND(I266*H266,2)</f>
        <v>0</v>
      </c>
      <c r="K266" s="173"/>
      <c r="L266" s="38"/>
      <c r="M266" s="174" t="s">
        <v>1</v>
      </c>
      <c r="N266" s="175" t="s">
        <v>40</v>
      </c>
      <c r="O266" s="76"/>
      <c r="P266" s="176">
        <f>O266*H266</f>
        <v>0</v>
      </c>
      <c r="Q266" s="176">
        <v>7.3860000000000001E-05</v>
      </c>
      <c r="R266" s="176">
        <f>Q266*H266</f>
        <v>0.00044316000000000001</v>
      </c>
      <c r="S266" s="176">
        <v>0</v>
      </c>
      <c r="T266" s="177">
        <f>S266*H266</f>
        <v>0</v>
      </c>
      <c r="U266" s="37"/>
      <c r="V266" s="37"/>
      <c r="W266" s="37"/>
      <c r="X266" s="37"/>
      <c r="Y266" s="37"/>
      <c r="Z266" s="37"/>
      <c r="AA266" s="37"/>
      <c r="AB266" s="37"/>
      <c r="AC266" s="37"/>
      <c r="AD266" s="37"/>
      <c r="AE266" s="37"/>
      <c r="AR266" s="178" t="s">
        <v>210</v>
      </c>
      <c r="AT266" s="178" t="s">
        <v>141</v>
      </c>
      <c r="AU266" s="178" t="s">
        <v>146</v>
      </c>
      <c r="AY266" s="18" t="s">
        <v>138</v>
      </c>
      <c r="BE266" s="179">
        <f>IF(N266="základní",J266,0)</f>
        <v>0</v>
      </c>
      <c r="BF266" s="179">
        <f>IF(N266="snížená",J266,0)</f>
        <v>0</v>
      </c>
      <c r="BG266" s="179">
        <f>IF(N266="zákl. přenesená",J266,0)</f>
        <v>0</v>
      </c>
      <c r="BH266" s="179">
        <f>IF(N266="sníž. přenesená",J266,0)</f>
        <v>0</v>
      </c>
      <c r="BI266" s="179">
        <f>IF(N266="nulová",J266,0)</f>
        <v>0</v>
      </c>
      <c r="BJ266" s="18" t="s">
        <v>146</v>
      </c>
      <c r="BK266" s="179">
        <f>ROUND(I266*H266,2)</f>
        <v>0</v>
      </c>
      <c r="BL266" s="18" t="s">
        <v>210</v>
      </c>
      <c r="BM266" s="178" t="s">
        <v>547</v>
      </c>
    </row>
    <row r="267" s="2" customFormat="1" ht="16.5" customHeight="1">
      <c r="A267" s="37"/>
      <c r="B267" s="165"/>
      <c r="C267" s="166" t="s">
        <v>548</v>
      </c>
      <c r="D267" s="166" t="s">
        <v>141</v>
      </c>
      <c r="E267" s="167" t="s">
        <v>549</v>
      </c>
      <c r="F267" s="168" t="s">
        <v>550</v>
      </c>
      <c r="G267" s="169" t="s">
        <v>150</v>
      </c>
      <c r="H267" s="170">
        <v>20</v>
      </c>
      <c r="I267" s="171"/>
      <c r="J267" s="172">
        <f>ROUND(I267*H267,2)</f>
        <v>0</v>
      </c>
      <c r="K267" s="173"/>
      <c r="L267" s="38"/>
      <c r="M267" s="174" t="s">
        <v>1</v>
      </c>
      <c r="N267" s="175" t="s">
        <v>40</v>
      </c>
      <c r="O267" s="76"/>
      <c r="P267" s="176">
        <f>O267*H267</f>
        <v>0</v>
      </c>
      <c r="Q267" s="176">
        <v>0</v>
      </c>
      <c r="R267" s="176">
        <f>Q267*H267</f>
        <v>0</v>
      </c>
      <c r="S267" s="176">
        <v>0.00023000000000000001</v>
      </c>
      <c r="T267" s="177">
        <f>S267*H267</f>
        <v>0.0045999999999999999</v>
      </c>
      <c r="U267" s="37"/>
      <c r="V267" s="37"/>
      <c r="W267" s="37"/>
      <c r="X267" s="37"/>
      <c r="Y267" s="37"/>
      <c r="Z267" s="37"/>
      <c r="AA267" s="37"/>
      <c r="AB267" s="37"/>
      <c r="AC267" s="37"/>
      <c r="AD267" s="37"/>
      <c r="AE267" s="37"/>
      <c r="AR267" s="178" t="s">
        <v>210</v>
      </c>
      <c r="AT267" s="178" t="s">
        <v>141</v>
      </c>
      <c r="AU267" s="178" t="s">
        <v>146</v>
      </c>
      <c r="AY267" s="18" t="s">
        <v>138</v>
      </c>
      <c r="BE267" s="179">
        <f>IF(N267="základní",J267,0)</f>
        <v>0</v>
      </c>
      <c r="BF267" s="179">
        <f>IF(N267="snížená",J267,0)</f>
        <v>0</v>
      </c>
      <c r="BG267" s="179">
        <f>IF(N267="zákl. přenesená",J267,0)</f>
        <v>0</v>
      </c>
      <c r="BH267" s="179">
        <f>IF(N267="sníž. přenesená",J267,0)</f>
        <v>0</v>
      </c>
      <c r="BI267" s="179">
        <f>IF(N267="nulová",J267,0)</f>
        <v>0</v>
      </c>
      <c r="BJ267" s="18" t="s">
        <v>146</v>
      </c>
      <c r="BK267" s="179">
        <f>ROUND(I267*H267,2)</f>
        <v>0</v>
      </c>
      <c r="BL267" s="18" t="s">
        <v>210</v>
      </c>
      <c r="BM267" s="178" t="s">
        <v>551</v>
      </c>
    </row>
    <row r="268" s="2" customFormat="1" ht="24.15" customHeight="1">
      <c r="A268" s="37"/>
      <c r="B268" s="165"/>
      <c r="C268" s="166" t="s">
        <v>552</v>
      </c>
      <c r="D268" s="166" t="s">
        <v>141</v>
      </c>
      <c r="E268" s="167" t="s">
        <v>553</v>
      </c>
      <c r="F268" s="168" t="s">
        <v>554</v>
      </c>
      <c r="G268" s="169" t="s">
        <v>144</v>
      </c>
      <c r="H268" s="170">
        <v>2</v>
      </c>
      <c r="I268" s="171"/>
      <c r="J268" s="172">
        <f>ROUND(I268*H268,2)</f>
        <v>0</v>
      </c>
      <c r="K268" s="173"/>
      <c r="L268" s="38"/>
      <c r="M268" s="174" t="s">
        <v>1</v>
      </c>
      <c r="N268" s="175" t="s">
        <v>40</v>
      </c>
      <c r="O268" s="76"/>
      <c r="P268" s="176">
        <f>O268*H268</f>
        <v>0</v>
      </c>
      <c r="Q268" s="176">
        <v>0</v>
      </c>
      <c r="R268" s="176">
        <f>Q268*H268</f>
        <v>0</v>
      </c>
      <c r="S268" s="176">
        <v>0</v>
      </c>
      <c r="T268" s="177">
        <f>S268*H268</f>
        <v>0</v>
      </c>
      <c r="U268" s="37"/>
      <c r="V268" s="37"/>
      <c r="W268" s="37"/>
      <c r="X268" s="37"/>
      <c r="Y268" s="37"/>
      <c r="Z268" s="37"/>
      <c r="AA268" s="37"/>
      <c r="AB268" s="37"/>
      <c r="AC268" s="37"/>
      <c r="AD268" s="37"/>
      <c r="AE268" s="37"/>
      <c r="AR268" s="178" t="s">
        <v>210</v>
      </c>
      <c r="AT268" s="178" t="s">
        <v>141</v>
      </c>
      <c r="AU268" s="178" t="s">
        <v>146</v>
      </c>
      <c r="AY268" s="18" t="s">
        <v>138</v>
      </c>
      <c r="BE268" s="179">
        <f>IF(N268="základní",J268,0)</f>
        <v>0</v>
      </c>
      <c r="BF268" s="179">
        <f>IF(N268="snížená",J268,0)</f>
        <v>0</v>
      </c>
      <c r="BG268" s="179">
        <f>IF(N268="zákl. přenesená",J268,0)</f>
        <v>0</v>
      </c>
      <c r="BH268" s="179">
        <f>IF(N268="sníž. přenesená",J268,0)</f>
        <v>0</v>
      </c>
      <c r="BI268" s="179">
        <f>IF(N268="nulová",J268,0)</f>
        <v>0</v>
      </c>
      <c r="BJ268" s="18" t="s">
        <v>146</v>
      </c>
      <c r="BK268" s="179">
        <f>ROUND(I268*H268,2)</f>
        <v>0</v>
      </c>
      <c r="BL268" s="18" t="s">
        <v>210</v>
      </c>
      <c r="BM268" s="178" t="s">
        <v>555</v>
      </c>
    </row>
    <row r="269" s="2" customFormat="1" ht="24.15" customHeight="1">
      <c r="A269" s="37"/>
      <c r="B269" s="165"/>
      <c r="C269" s="166" t="s">
        <v>556</v>
      </c>
      <c r="D269" s="166" t="s">
        <v>141</v>
      </c>
      <c r="E269" s="167" t="s">
        <v>557</v>
      </c>
      <c r="F269" s="168" t="s">
        <v>558</v>
      </c>
      <c r="G269" s="169" t="s">
        <v>559</v>
      </c>
      <c r="H269" s="170">
        <v>4</v>
      </c>
      <c r="I269" s="171"/>
      <c r="J269" s="172">
        <f>ROUND(I269*H269,2)</f>
        <v>0</v>
      </c>
      <c r="K269" s="173"/>
      <c r="L269" s="38"/>
      <c r="M269" s="174" t="s">
        <v>1</v>
      </c>
      <c r="N269" s="175" t="s">
        <v>40</v>
      </c>
      <c r="O269" s="76"/>
      <c r="P269" s="176">
        <f>O269*H269</f>
        <v>0</v>
      </c>
      <c r="Q269" s="176">
        <v>0.00025209700000000001</v>
      </c>
      <c r="R269" s="176">
        <f>Q269*H269</f>
        <v>0.001008388</v>
      </c>
      <c r="S269" s="176">
        <v>0</v>
      </c>
      <c r="T269" s="177">
        <f>S269*H269</f>
        <v>0</v>
      </c>
      <c r="U269" s="37"/>
      <c r="V269" s="37"/>
      <c r="W269" s="37"/>
      <c r="X269" s="37"/>
      <c r="Y269" s="37"/>
      <c r="Z269" s="37"/>
      <c r="AA269" s="37"/>
      <c r="AB269" s="37"/>
      <c r="AC269" s="37"/>
      <c r="AD269" s="37"/>
      <c r="AE269" s="37"/>
      <c r="AR269" s="178" t="s">
        <v>210</v>
      </c>
      <c r="AT269" s="178" t="s">
        <v>141</v>
      </c>
      <c r="AU269" s="178" t="s">
        <v>146</v>
      </c>
      <c r="AY269" s="18" t="s">
        <v>138</v>
      </c>
      <c r="BE269" s="179">
        <f>IF(N269="základní",J269,0)</f>
        <v>0</v>
      </c>
      <c r="BF269" s="179">
        <f>IF(N269="snížená",J269,0)</f>
        <v>0</v>
      </c>
      <c r="BG269" s="179">
        <f>IF(N269="zákl. přenesená",J269,0)</f>
        <v>0</v>
      </c>
      <c r="BH269" s="179">
        <f>IF(N269="sníž. přenesená",J269,0)</f>
        <v>0</v>
      </c>
      <c r="BI269" s="179">
        <f>IF(N269="nulová",J269,0)</f>
        <v>0</v>
      </c>
      <c r="BJ269" s="18" t="s">
        <v>146</v>
      </c>
      <c r="BK269" s="179">
        <f>ROUND(I269*H269,2)</f>
        <v>0</v>
      </c>
      <c r="BL269" s="18" t="s">
        <v>210</v>
      </c>
      <c r="BM269" s="178" t="s">
        <v>560</v>
      </c>
    </row>
    <row r="270" s="2" customFormat="1" ht="24.15" customHeight="1">
      <c r="A270" s="37"/>
      <c r="B270" s="165"/>
      <c r="C270" s="166" t="s">
        <v>561</v>
      </c>
      <c r="D270" s="166" t="s">
        <v>141</v>
      </c>
      <c r="E270" s="167" t="s">
        <v>562</v>
      </c>
      <c r="F270" s="168" t="s">
        <v>563</v>
      </c>
      <c r="G270" s="169" t="s">
        <v>144</v>
      </c>
      <c r="H270" s="170">
        <v>8</v>
      </c>
      <c r="I270" s="171"/>
      <c r="J270" s="172">
        <f>ROUND(I270*H270,2)</f>
        <v>0</v>
      </c>
      <c r="K270" s="173"/>
      <c r="L270" s="38"/>
      <c r="M270" s="174" t="s">
        <v>1</v>
      </c>
      <c r="N270" s="175" t="s">
        <v>40</v>
      </c>
      <c r="O270" s="76"/>
      <c r="P270" s="176">
        <f>O270*H270</f>
        <v>0</v>
      </c>
      <c r="Q270" s="176">
        <v>0</v>
      </c>
      <c r="R270" s="176">
        <f>Q270*H270</f>
        <v>0</v>
      </c>
      <c r="S270" s="176">
        <v>0.00068999999999999997</v>
      </c>
      <c r="T270" s="177">
        <f>S270*H270</f>
        <v>0.0055199999999999997</v>
      </c>
      <c r="U270" s="37"/>
      <c r="V270" s="37"/>
      <c r="W270" s="37"/>
      <c r="X270" s="37"/>
      <c r="Y270" s="37"/>
      <c r="Z270" s="37"/>
      <c r="AA270" s="37"/>
      <c r="AB270" s="37"/>
      <c r="AC270" s="37"/>
      <c r="AD270" s="37"/>
      <c r="AE270" s="37"/>
      <c r="AR270" s="178" t="s">
        <v>210</v>
      </c>
      <c r="AT270" s="178" t="s">
        <v>141</v>
      </c>
      <c r="AU270" s="178" t="s">
        <v>146</v>
      </c>
      <c r="AY270" s="18" t="s">
        <v>138</v>
      </c>
      <c r="BE270" s="179">
        <f>IF(N270="základní",J270,0)</f>
        <v>0</v>
      </c>
      <c r="BF270" s="179">
        <f>IF(N270="snížená",J270,0)</f>
        <v>0</v>
      </c>
      <c r="BG270" s="179">
        <f>IF(N270="zákl. přenesená",J270,0)</f>
        <v>0</v>
      </c>
      <c r="BH270" s="179">
        <f>IF(N270="sníž. přenesená",J270,0)</f>
        <v>0</v>
      </c>
      <c r="BI270" s="179">
        <f>IF(N270="nulová",J270,0)</f>
        <v>0</v>
      </c>
      <c r="BJ270" s="18" t="s">
        <v>146</v>
      </c>
      <c r="BK270" s="179">
        <f>ROUND(I270*H270,2)</f>
        <v>0</v>
      </c>
      <c r="BL270" s="18" t="s">
        <v>210</v>
      </c>
      <c r="BM270" s="178" t="s">
        <v>564</v>
      </c>
    </row>
    <row r="271" s="2" customFormat="1" ht="24.15" customHeight="1">
      <c r="A271" s="37"/>
      <c r="B271" s="165"/>
      <c r="C271" s="166" t="s">
        <v>565</v>
      </c>
      <c r="D271" s="166" t="s">
        <v>141</v>
      </c>
      <c r="E271" s="167" t="s">
        <v>566</v>
      </c>
      <c r="F271" s="168" t="s">
        <v>567</v>
      </c>
      <c r="G271" s="169" t="s">
        <v>144</v>
      </c>
      <c r="H271" s="170">
        <v>2</v>
      </c>
      <c r="I271" s="171"/>
      <c r="J271" s="172">
        <f>ROUND(I271*H271,2)</f>
        <v>0</v>
      </c>
      <c r="K271" s="173"/>
      <c r="L271" s="38"/>
      <c r="M271" s="174" t="s">
        <v>1</v>
      </c>
      <c r="N271" s="175" t="s">
        <v>40</v>
      </c>
      <c r="O271" s="76"/>
      <c r="P271" s="176">
        <f>O271*H271</f>
        <v>0</v>
      </c>
      <c r="Q271" s="176">
        <v>0</v>
      </c>
      <c r="R271" s="176">
        <f>Q271*H271</f>
        <v>0</v>
      </c>
      <c r="S271" s="176">
        <v>0.00132</v>
      </c>
      <c r="T271" s="177">
        <f>S271*H271</f>
        <v>0.00264</v>
      </c>
      <c r="U271" s="37"/>
      <c r="V271" s="37"/>
      <c r="W271" s="37"/>
      <c r="X271" s="37"/>
      <c r="Y271" s="37"/>
      <c r="Z271" s="37"/>
      <c r="AA271" s="37"/>
      <c r="AB271" s="37"/>
      <c r="AC271" s="37"/>
      <c r="AD271" s="37"/>
      <c r="AE271" s="37"/>
      <c r="AR271" s="178" t="s">
        <v>210</v>
      </c>
      <c r="AT271" s="178" t="s">
        <v>141</v>
      </c>
      <c r="AU271" s="178" t="s">
        <v>146</v>
      </c>
      <c r="AY271" s="18" t="s">
        <v>138</v>
      </c>
      <c r="BE271" s="179">
        <f>IF(N271="základní",J271,0)</f>
        <v>0</v>
      </c>
      <c r="BF271" s="179">
        <f>IF(N271="snížená",J271,0)</f>
        <v>0</v>
      </c>
      <c r="BG271" s="179">
        <f>IF(N271="zákl. přenesená",J271,0)</f>
        <v>0</v>
      </c>
      <c r="BH271" s="179">
        <f>IF(N271="sníž. přenesená",J271,0)</f>
        <v>0</v>
      </c>
      <c r="BI271" s="179">
        <f>IF(N271="nulová",J271,0)</f>
        <v>0</v>
      </c>
      <c r="BJ271" s="18" t="s">
        <v>146</v>
      </c>
      <c r="BK271" s="179">
        <f>ROUND(I271*H271,2)</f>
        <v>0</v>
      </c>
      <c r="BL271" s="18" t="s">
        <v>210</v>
      </c>
      <c r="BM271" s="178" t="s">
        <v>568</v>
      </c>
    </row>
    <row r="272" s="2" customFormat="1" ht="21.75" customHeight="1">
      <c r="A272" s="37"/>
      <c r="B272" s="165"/>
      <c r="C272" s="166" t="s">
        <v>569</v>
      </c>
      <c r="D272" s="166" t="s">
        <v>141</v>
      </c>
      <c r="E272" s="167" t="s">
        <v>570</v>
      </c>
      <c r="F272" s="168" t="s">
        <v>571</v>
      </c>
      <c r="G272" s="169" t="s">
        <v>144</v>
      </c>
      <c r="H272" s="170">
        <v>2</v>
      </c>
      <c r="I272" s="171"/>
      <c r="J272" s="172">
        <f>ROUND(I272*H272,2)</f>
        <v>0</v>
      </c>
      <c r="K272" s="173"/>
      <c r="L272" s="38"/>
      <c r="M272" s="174" t="s">
        <v>1</v>
      </c>
      <c r="N272" s="175" t="s">
        <v>40</v>
      </c>
      <c r="O272" s="76"/>
      <c r="P272" s="176">
        <f>O272*H272</f>
        <v>0</v>
      </c>
      <c r="Q272" s="176">
        <v>0.00077004850000000002</v>
      </c>
      <c r="R272" s="176">
        <f>Q272*H272</f>
        <v>0.001540097</v>
      </c>
      <c r="S272" s="176">
        <v>0</v>
      </c>
      <c r="T272" s="177">
        <f>S272*H272</f>
        <v>0</v>
      </c>
      <c r="U272" s="37"/>
      <c r="V272" s="37"/>
      <c r="W272" s="37"/>
      <c r="X272" s="37"/>
      <c r="Y272" s="37"/>
      <c r="Z272" s="37"/>
      <c r="AA272" s="37"/>
      <c r="AB272" s="37"/>
      <c r="AC272" s="37"/>
      <c r="AD272" s="37"/>
      <c r="AE272" s="37"/>
      <c r="AR272" s="178" t="s">
        <v>210</v>
      </c>
      <c r="AT272" s="178" t="s">
        <v>141</v>
      </c>
      <c r="AU272" s="178" t="s">
        <v>146</v>
      </c>
      <c r="AY272" s="18" t="s">
        <v>138</v>
      </c>
      <c r="BE272" s="179">
        <f>IF(N272="základní",J272,0)</f>
        <v>0</v>
      </c>
      <c r="BF272" s="179">
        <f>IF(N272="snížená",J272,0)</f>
        <v>0</v>
      </c>
      <c r="BG272" s="179">
        <f>IF(N272="zákl. přenesená",J272,0)</f>
        <v>0</v>
      </c>
      <c r="BH272" s="179">
        <f>IF(N272="sníž. přenesená",J272,0)</f>
        <v>0</v>
      </c>
      <c r="BI272" s="179">
        <f>IF(N272="nulová",J272,0)</f>
        <v>0</v>
      </c>
      <c r="BJ272" s="18" t="s">
        <v>146</v>
      </c>
      <c r="BK272" s="179">
        <f>ROUND(I272*H272,2)</f>
        <v>0</v>
      </c>
      <c r="BL272" s="18" t="s">
        <v>210</v>
      </c>
      <c r="BM272" s="178" t="s">
        <v>572</v>
      </c>
    </row>
    <row r="273" s="2" customFormat="1" ht="33" customHeight="1">
      <c r="A273" s="37"/>
      <c r="B273" s="165"/>
      <c r="C273" s="166" t="s">
        <v>573</v>
      </c>
      <c r="D273" s="166" t="s">
        <v>141</v>
      </c>
      <c r="E273" s="167" t="s">
        <v>574</v>
      </c>
      <c r="F273" s="168" t="s">
        <v>575</v>
      </c>
      <c r="G273" s="169" t="s">
        <v>144</v>
      </c>
      <c r="H273" s="170">
        <v>2</v>
      </c>
      <c r="I273" s="171"/>
      <c r="J273" s="172">
        <f>ROUND(I273*H273,2)</f>
        <v>0</v>
      </c>
      <c r="K273" s="173"/>
      <c r="L273" s="38"/>
      <c r="M273" s="174" t="s">
        <v>1</v>
      </c>
      <c r="N273" s="175" t="s">
        <v>40</v>
      </c>
      <c r="O273" s="76"/>
      <c r="P273" s="176">
        <f>O273*H273</f>
        <v>0</v>
      </c>
      <c r="Q273" s="176">
        <v>0.00027004850000000001</v>
      </c>
      <c r="R273" s="176">
        <f>Q273*H273</f>
        <v>0.00054009700000000002</v>
      </c>
      <c r="S273" s="176">
        <v>0</v>
      </c>
      <c r="T273" s="177">
        <f>S273*H273</f>
        <v>0</v>
      </c>
      <c r="U273" s="37"/>
      <c r="V273" s="37"/>
      <c r="W273" s="37"/>
      <c r="X273" s="37"/>
      <c r="Y273" s="37"/>
      <c r="Z273" s="37"/>
      <c r="AA273" s="37"/>
      <c r="AB273" s="37"/>
      <c r="AC273" s="37"/>
      <c r="AD273" s="37"/>
      <c r="AE273" s="37"/>
      <c r="AR273" s="178" t="s">
        <v>210</v>
      </c>
      <c r="AT273" s="178" t="s">
        <v>141</v>
      </c>
      <c r="AU273" s="178" t="s">
        <v>146</v>
      </c>
      <c r="AY273" s="18" t="s">
        <v>138</v>
      </c>
      <c r="BE273" s="179">
        <f>IF(N273="základní",J273,0)</f>
        <v>0</v>
      </c>
      <c r="BF273" s="179">
        <f>IF(N273="snížená",J273,0)</f>
        <v>0</v>
      </c>
      <c r="BG273" s="179">
        <f>IF(N273="zákl. přenesená",J273,0)</f>
        <v>0</v>
      </c>
      <c r="BH273" s="179">
        <f>IF(N273="sníž. přenesená",J273,0)</f>
        <v>0</v>
      </c>
      <c r="BI273" s="179">
        <f>IF(N273="nulová",J273,0)</f>
        <v>0</v>
      </c>
      <c r="BJ273" s="18" t="s">
        <v>146</v>
      </c>
      <c r="BK273" s="179">
        <f>ROUND(I273*H273,2)</f>
        <v>0</v>
      </c>
      <c r="BL273" s="18" t="s">
        <v>210</v>
      </c>
      <c r="BM273" s="178" t="s">
        <v>576</v>
      </c>
    </row>
    <row r="274" s="2" customFormat="1" ht="24.15" customHeight="1">
      <c r="A274" s="37"/>
      <c r="B274" s="165"/>
      <c r="C274" s="166" t="s">
        <v>577</v>
      </c>
      <c r="D274" s="166" t="s">
        <v>141</v>
      </c>
      <c r="E274" s="167" t="s">
        <v>578</v>
      </c>
      <c r="F274" s="168" t="s">
        <v>579</v>
      </c>
      <c r="G274" s="169" t="s">
        <v>150</v>
      </c>
      <c r="H274" s="170">
        <v>26</v>
      </c>
      <c r="I274" s="171"/>
      <c r="J274" s="172">
        <f>ROUND(I274*H274,2)</f>
        <v>0</v>
      </c>
      <c r="K274" s="173"/>
      <c r="L274" s="38"/>
      <c r="M274" s="174" t="s">
        <v>1</v>
      </c>
      <c r="N274" s="175" t="s">
        <v>40</v>
      </c>
      <c r="O274" s="76"/>
      <c r="P274" s="176">
        <f>O274*H274</f>
        <v>0</v>
      </c>
      <c r="Q274" s="176">
        <v>0.00040000000000000002</v>
      </c>
      <c r="R274" s="176">
        <f>Q274*H274</f>
        <v>0.010400000000000001</v>
      </c>
      <c r="S274" s="176">
        <v>0</v>
      </c>
      <c r="T274" s="177">
        <f>S274*H274</f>
        <v>0</v>
      </c>
      <c r="U274" s="37"/>
      <c r="V274" s="37"/>
      <c r="W274" s="37"/>
      <c r="X274" s="37"/>
      <c r="Y274" s="37"/>
      <c r="Z274" s="37"/>
      <c r="AA274" s="37"/>
      <c r="AB274" s="37"/>
      <c r="AC274" s="37"/>
      <c r="AD274" s="37"/>
      <c r="AE274" s="37"/>
      <c r="AR274" s="178" t="s">
        <v>210</v>
      </c>
      <c r="AT274" s="178" t="s">
        <v>141</v>
      </c>
      <c r="AU274" s="178" t="s">
        <v>146</v>
      </c>
      <c r="AY274" s="18" t="s">
        <v>138</v>
      </c>
      <c r="BE274" s="179">
        <f>IF(N274="základní",J274,0)</f>
        <v>0</v>
      </c>
      <c r="BF274" s="179">
        <f>IF(N274="snížená",J274,0)</f>
        <v>0</v>
      </c>
      <c r="BG274" s="179">
        <f>IF(N274="zákl. přenesená",J274,0)</f>
        <v>0</v>
      </c>
      <c r="BH274" s="179">
        <f>IF(N274="sníž. přenesená",J274,0)</f>
        <v>0</v>
      </c>
      <c r="BI274" s="179">
        <f>IF(N274="nulová",J274,0)</f>
        <v>0</v>
      </c>
      <c r="BJ274" s="18" t="s">
        <v>146</v>
      </c>
      <c r="BK274" s="179">
        <f>ROUND(I274*H274,2)</f>
        <v>0</v>
      </c>
      <c r="BL274" s="18" t="s">
        <v>210</v>
      </c>
      <c r="BM274" s="178" t="s">
        <v>580</v>
      </c>
    </row>
    <row r="275" s="2" customFormat="1" ht="21.75" customHeight="1">
      <c r="A275" s="37"/>
      <c r="B275" s="165"/>
      <c r="C275" s="166" t="s">
        <v>581</v>
      </c>
      <c r="D275" s="166" t="s">
        <v>141</v>
      </c>
      <c r="E275" s="167" t="s">
        <v>582</v>
      </c>
      <c r="F275" s="168" t="s">
        <v>583</v>
      </c>
      <c r="G275" s="169" t="s">
        <v>150</v>
      </c>
      <c r="H275" s="170">
        <v>30</v>
      </c>
      <c r="I275" s="171"/>
      <c r="J275" s="172">
        <f>ROUND(I275*H275,2)</f>
        <v>0</v>
      </c>
      <c r="K275" s="173"/>
      <c r="L275" s="38"/>
      <c r="M275" s="174" t="s">
        <v>1</v>
      </c>
      <c r="N275" s="175" t="s">
        <v>40</v>
      </c>
      <c r="O275" s="76"/>
      <c r="P275" s="176">
        <f>O275*H275</f>
        <v>0</v>
      </c>
      <c r="Q275" s="176">
        <v>1.0000000000000001E-05</v>
      </c>
      <c r="R275" s="176">
        <f>Q275*H275</f>
        <v>0.00030000000000000003</v>
      </c>
      <c r="S275" s="176">
        <v>0</v>
      </c>
      <c r="T275" s="177">
        <f>S275*H275</f>
        <v>0</v>
      </c>
      <c r="U275" s="37"/>
      <c r="V275" s="37"/>
      <c r="W275" s="37"/>
      <c r="X275" s="37"/>
      <c r="Y275" s="37"/>
      <c r="Z275" s="37"/>
      <c r="AA275" s="37"/>
      <c r="AB275" s="37"/>
      <c r="AC275" s="37"/>
      <c r="AD275" s="37"/>
      <c r="AE275" s="37"/>
      <c r="AR275" s="178" t="s">
        <v>210</v>
      </c>
      <c r="AT275" s="178" t="s">
        <v>141</v>
      </c>
      <c r="AU275" s="178" t="s">
        <v>146</v>
      </c>
      <c r="AY275" s="18" t="s">
        <v>138</v>
      </c>
      <c r="BE275" s="179">
        <f>IF(N275="základní",J275,0)</f>
        <v>0</v>
      </c>
      <c r="BF275" s="179">
        <f>IF(N275="snížená",J275,0)</f>
        <v>0</v>
      </c>
      <c r="BG275" s="179">
        <f>IF(N275="zákl. přenesená",J275,0)</f>
        <v>0</v>
      </c>
      <c r="BH275" s="179">
        <f>IF(N275="sníž. přenesená",J275,0)</f>
        <v>0</v>
      </c>
      <c r="BI275" s="179">
        <f>IF(N275="nulová",J275,0)</f>
        <v>0</v>
      </c>
      <c r="BJ275" s="18" t="s">
        <v>146</v>
      </c>
      <c r="BK275" s="179">
        <f>ROUND(I275*H275,2)</f>
        <v>0</v>
      </c>
      <c r="BL275" s="18" t="s">
        <v>210</v>
      </c>
      <c r="BM275" s="178" t="s">
        <v>584</v>
      </c>
    </row>
    <row r="276" s="2" customFormat="1" ht="24.15" customHeight="1">
      <c r="A276" s="37"/>
      <c r="B276" s="165"/>
      <c r="C276" s="166" t="s">
        <v>585</v>
      </c>
      <c r="D276" s="166" t="s">
        <v>141</v>
      </c>
      <c r="E276" s="167" t="s">
        <v>586</v>
      </c>
      <c r="F276" s="168" t="s">
        <v>587</v>
      </c>
      <c r="G276" s="169" t="s">
        <v>385</v>
      </c>
      <c r="H276" s="207"/>
      <c r="I276" s="171"/>
      <c r="J276" s="172">
        <f>ROUND(I276*H276,2)</f>
        <v>0</v>
      </c>
      <c r="K276" s="173"/>
      <c r="L276" s="38"/>
      <c r="M276" s="174" t="s">
        <v>1</v>
      </c>
      <c r="N276" s="175" t="s">
        <v>40</v>
      </c>
      <c r="O276" s="76"/>
      <c r="P276" s="176">
        <f>O276*H276</f>
        <v>0</v>
      </c>
      <c r="Q276" s="176">
        <v>0</v>
      </c>
      <c r="R276" s="176">
        <f>Q276*H276</f>
        <v>0</v>
      </c>
      <c r="S276" s="176">
        <v>0</v>
      </c>
      <c r="T276" s="177">
        <f>S276*H276</f>
        <v>0</v>
      </c>
      <c r="U276" s="37"/>
      <c r="V276" s="37"/>
      <c r="W276" s="37"/>
      <c r="X276" s="37"/>
      <c r="Y276" s="37"/>
      <c r="Z276" s="37"/>
      <c r="AA276" s="37"/>
      <c r="AB276" s="37"/>
      <c r="AC276" s="37"/>
      <c r="AD276" s="37"/>
      <c r="AE276" s="37"/>
      <c r="AR276" s="178" t="s">
        <v>210</v>
      </c>
      <c r="AT276" s="178" t="s">
        <v>141</v>
      </c>
      <c r="AU276" s="178" t="s">
        <v>146</v>
      </c>
      <c r="AY276" s="18" t="s">
        <v>138</v>
      </c>
      <c r="BE276" s="179">
        <f>IF(N276="základní",J276,0)</f>
        <v>0</v>
      </c>
      <c r="BF276" s="179">
        <f>IF(N276="snížená",J276,0)</f>
        <v>0</v>
      </c>
      <c r="BG276" s="179">
        <f>IF(N276="zákl. přenesená",J276,0)</f>
        <v>0</v>
      </c>
      <c r="BH276" s="179">
        <f>IF(N276="sníž. přenesená",J276,0)</f>
        <v>0</v>
      </c>
      <c r="BI276" s="179">
        <f>IF(N276="nulová",J276,0)</f>
        <v>0</v>
      </c>
      <c r="BJ276" s="18" t="s">
        <v>146</v>
      </c>
      <c r="BK276" s="179">
        <f>ROUND(I276*H276,2)</f>
        <v>0</v>
      </c>
      <c r="BL276" s="18" t="s">
        <v>210</v>
      </c>
      <c r="BM276" s="178" t="s">
        <v>588</v>
      </c>
    </row>
    <row r="277" s="12" customFormat="1" ht="22.8" customHeight="1">
      <c r="A277" s="12"/>
      <c r="B277" s="152"/>
      <c r="C277" s="12"/>
      <c r="D277" s="153" t="s">
        <v>73</v>
      </c>
      <c r="E277" s="163" t="s">
        <v>589</v>
      </c>
      <c r="F277" s="163" t="s">
        <v>590</v>
      </c>
      <c r="G277" s="12"/>
      <c r="H277" s="12"/>
      <c r="I277" s="155"/>
      <c r="J277" s="164">
        <f>BK277</f>
        <v>0</v>
      </c>
      <c r="K277" s="12"/>
      <c r="L277" s="152"/>
      <c r="M277" s="157"/>
      <c r="N277" s="158"/>
      <c r="O277" s="158"/>
      <c r="P277" s="159">
        <f>SUM(P278:P301)</f>
        <v>0</v>
      </c>
      <c r="Q277" s="158"/>
      <c r="R277" s="159">
        <f>SUM(R278:R301)</f>
        <v>0.22603519319999998</v>
      </c>
      <c r="S277" s="158"/>
      <c r="T277" s="160">
        <f>SUM(T278:T301)</f>
        <v>0.088069999999999996</v>
      </c>
      <c r="U277" s="12"/>
      <c r="V277" s="12"/>
      <c r="W277" s="12"/>
      <c r="X277" s="12"/>
      <c r="Y277" s="12"/>
      <c r="Z277" s="12"/>
      <c r="AA277" s="12"/>
      <c r="AB277" s="12"/>
      <c r="AC277" s="12"/>
      <c r="AD277" s="12"/>
      <c r="AE277" s="12"/>
      <c r="AR277" s="153" t="s">
        <v>146</v>
      </c>
      <c r="AT277" s="161" t="s">
        <v>73</v>
      </c>
      <c r="AU277" s="161" t="s">
        <v>79</v>
      </c>
      <c r="AY277" s="153" t="s">
        <v>138</v>
      </c>
      <c r="BK277" s="162">
        <f>SUM(BK278:BK301)</f>
        <v>0</v>
      </c>
    </row>
    <row r="278" s="2" customFormat="1" ht="16.5" customHeight="1">
      <c r="A278" s="37"/>
      <c r="B278" s="165"/>
      <c r="C278" s="166" t="s">
        <v>591</v>
      </c>
      <c r="D278" s="166" t="s">
        <v>141</v>
      </c>
      <c r="E278" s="167" t="s">
        <v>592</v>
      </c>
      <c r="F278" s="168" t="s">
        <v>593</v>
      </c>
      <c r="G278" s="169" t="s">
        <v>594</v>
      </c>
      <c r="H278" s="170">
        <v>1</v>
      </c>
      <c r="I278" s="171"/>
      <c r="J278" s="172">
        <f>ROUND(I278*H278,2)</f>
        <v>0</v>
      </c>
      <c r="K278" s="173"/>
      <c r="L278" s="38"/>
      <c r="M278" s="174" t="s">
        <v>1</v>
      </c>
      <c r="N278" s="175" t="s">
        <v>40</v>
      </c>
      <c r="O278" s="76"/>
      <c r="P278" s="176">
        <f>O278*H278</f>
        <v>0</v>
      </c>
      <c r="Q278" s="176">
        <v>0</v>
      </c>
      <c r="R278" s="176">
        <f>Q278*H278</f>
        <v>0</v>
      </c>
      <c r="S278" s="176">
        <v>0.01933</v>
      </c>
      <c r="T278" s="177">
        <f>S278*H278</f>
        <v>0.01933</v>
      </c>
      <c r="U278" s="37"/>
      <c r="V278" s="37"/>
      <c r="W278" s="37"/>
      <c r="X278" s="37"/>
      <c r="Y278" s="37"/>
      <c r="Z278" s="37"/>
      <c r="AA278" s="37"/>
      <c r="AB278" s="37"/>
      <c r="AC278" s="37"/>
      <c r="AD278" s="37"/>
      <c r="AE278" s="37"/>
      <c r="AR278" s="178" t="s">
        <v>210</v>
      </c>
      <c r="AT278" s="178" t="s">
        <v>141</v>
      </c>
      <c r="AU278" s="178" t="s">
        <v>146</v>
      </c>
      <c r="AY278" s="18" t="s">
        <v>138</v>
      </c>
      <c r="BE278" s="179">
        <f>IF(N278="základní",J278,0)</f>
        <v>0</v>
      </c>
      <c r="BF278" s="179">
        <f>IF(N278="snížená",J278,0)</f>
        <v>0</v>
      </c>
      <c r="BG278" s="179">
        <f>IF(N278="zákl. přenesená",J278,0)</f>
        <v>0</v>
      </c>
      <c r="BH278" s="179">
        <f>IF(N278="sníž. přenesená",J278,0)</f>
        <v>0</v>
      </c>
      <c r="BI278" s="179">
        <f>IF(N278="nulová",J278,0)</f>
        <v>0</v>
      </c>
      <c r="BJ278" s="18" t="s">
        <v>146</v>
      </c>
      <c r="BK278" s="179">
        <f>ROUND(I278*H278,2)</f>
        <v>0</v>
      </c>
      <c r="BL278" s="18" t="s">
        <v>210</v>
      </c>
      <c r="BM278" s="178" t="s">
        <v>595</v>
      </c>
    </row>
    <row r="279" s="2" customFormat="1" ht="24.15" customHeight="1">
      <c r="A279" s="37"/>
      <c r="B279" s="165"/>
      <c r="C279" s="166" t="s">
        <v>596</v>
      </c>
      <c r="D279" s="166" t="s">
        <v>141</v>
      </c>
      <c r="E279" s="167" t="s">
        <v>597</v>
      </c>
      <c r="F279" s="168" t="s">
        <v>598</v>
      </c>
      <c r="G279" s="169" t="s">
        <v>594</v>
      </c>
      <c r="H279" s="170">
        <v>1</v>
      </c>
      <c r="I279" s="171"/>
      <c r="J279" s="172">
        <f>ROUND(I279*H279,2)</f>
        <v>0</v>
      </c>
      <c r="K279" s="173"/>
      <c r="L279" s="38"/>
      <c r="M279" s="174" t="s">
        <v>1</v>
      </c>
      <c r="N279" s="175" t="s">
        <v>40</v>
      </c>
      <c r="O279" s="76"/>
      <c r="P279" s="176">
        <f>O279*H279</f>
        <v>0</v>
      </c>
      <c r="Q279" s="176">
        <v>0.0037100000000000002</v>
      </c>
      <c r="R279" s="176">
        <f>Q279*H279</f>
        <v>0.0037100000000000002</v>
      </c>
      <c r="S279" s="176">
        <v>0</v>
      </c>
      <c r="T279" s="177">
        <f>S279*H279</f>
        <v>0</v>
      </c>
      <c r="U279" s="37"/>
      <c r="V279" s="37"/>
      <c r="W279" s="37"/>
      <c r="X279" s="37"/>
      <c r="Y279" s="37"/>
      <c r="Z279" s="37"/>
      <c r="AA279" s="37"/>
      <c r="AB279" s="37"/>
      <c r="AC279" s="37"/>
      <c r="AD279" s="37"/>
      <c r="AE279" s="37"/>
      <c r="AR279" s="178" t="s">
        <v>210</v>
      </c>
      <c r="AT279" s="178" t="s">
        <v>141</v>
      </c>
      <c r="AU279" s="178" t="s">
        <v>146</v>
      </c>
      <c r="AY279" s="18" t="s">
        <v>138</v>
      </c>
      <c r="BE279" s="179">
        <f>IF(N279="základní",J279,0)</f>
        <v>0</v>
      </c>
      <c r="BF279" s="179">
        <f>IF(N279="snížená",J279,0)</f>
        <v>0</v>
      </c>
      <c r="BG279" s="179">
        <f>IF(N279="zákl. přenesená",J279,0)</f>
        <v>0</v>
      </c>
      <c r="BH279" s="179">
        <f>IF(N279="sníž. přenesená",J279,0)</f>
        <v>0</v>
      </c>
      <c r="BI279" s="179">
        <f>IF(N279="nulová",J279,0)</f>
        <v>0</v>
      </c>
      <c r="BJ279" s="18" t="s">
        <v>146</v>
      </c>
      <c r="BK279" s="179">
        <f>ROUND(I279*H279,2)</f>
        <v>0</v>
      </c>
      <c r="BL279" s="18" t="s">
        <v>210</v>
      </c>
      <c r="BM279" s="178" t="s">
        <v>599</v>
      </c>
    </row>
    <row r="280" s="2" customFormat="1" ht="24.15" customHeight="1">
      <c r="A280" s="37"/>
      <c r="B280" s="165"/>
      <c r="C280" s="166" t="s">
        <v>600</v>
      </c>
      <c r="D280" s="166" t="s">
        <v>141</v>
      </c>
      <c r="E280" s="167" t="s">
        <v>601</v>
      </c>
      <c r="F280" s="168" t="s">
        <v>602</v>
      </c>
      <c r="G280" s="169" t="s">
        <v>594</v>
      </c>
      <c r="H280" s="170">
        <v>1</v>
      </c>
      <c r="I280" s="171"/>
      <c r="J280" s="172">
        <f>ROUND(I280*H280,2)</f>
        <v>0</v>
      </c>
      <c r="K280" s="173"/>
      <c r="L280" s="38"/>
      <c r="M280" s="174" t="s">
        <v>1</v>
      </c>
      <c r="N280" s="175" t="s">
        <v>40</v>
      </c>
      <c r="O280" s="76"/>
      <c r="P280" s="176">
        <f>O280*H280</f>
        <v>0</v>
      </c>
      <c r="Q280" s="176">
        <v>0.015259999999999999</v>
      </c>
      <c r="R280" s="176">
        <f>Q280*H280</f>
        <v>0.015259999999999999</v>
      </c>
      <c r="S280" s="176">
        <v>0</v>
      </c>
      <c r="T280" s="177">
        <f>S280*H280</f>
        <v>0</v>
      </c>
      <c r="U280" s="37"/>
      <c r="V280" s="37"/>
      <c r="W280" s="37"/>
      <c r="X280" s="37"/>
      <c r="Y280" s="37"/>
      <c r="Z280" s="37"/>
      <c r="AA280" s="37"/>
      <c r="AB280" s="37"/>
      <c r="AC280" s="37"/>
      <c r="AD280" s="37"/>
      <c r="AE280" s="37"/>
      <c r="AR280" s="178" t="s">
        <v>210</v>
      </c>
      <c r="AT280" s="178" t="s">
        <v>141</v>
      </c>
      <c r="AU280" s="178" t="s">
        <v>146</v>
      </c>
      <c r="AY280" s="18" t="s">
        <v>138</v>
      </c>
      <c r="BE280" s="179">
        <f>IF(N280="základní",J280,0)</f>
        <v>0</v>
      </c>
      <c r="BF280" s="179">
        <f>IF(N280="snížená",J280,0)</f>
        <v>0</v>
      </c>
      <c r="BG280" s="179">
        <f>IF(N280="zákl. přenesená",J280,0)</f>
        <v>0</v>
      </c>
      <c r="BH280" s="179">
        <f>IF(N280="sníž. přenesená",J280,0)</f>
        <v>0</v>
      </c>
      <c r="BI280" s="179">
        <f>IF(N280="nulová",J280,0)</f>
        <v>0</v>
      </c>
      <c r="BJ280" s="18" t="s">
        <v>146</v>
      </c>
      <c r="BK280" s="179">
        <f>ROUND(I280*H280,2)</f>
        <v>0</v>
      </c>
      <c r="BL280" s="18" t="s">
        <v>210</v>
      </c>
      <c r="BM280" s="178" t="s">
        <v>603</v>
      </c>
    </row>
    <row r="281" s="2" customFormat="1" ht="16.5" customHeight="1">
      <c r="A281" s="37"/>
      <c r="B281" s="165"/>
      <c r="C281" s="196" t="s">
        <v>604</v>
      </c>
      <c r="D281" s="196" t="s">
        <v>356</v>
      </c>
      <c r="E281" s="197" t="s">
        <v>605</v>
      </c>
      <c r="F281" s="198" t="s">
        <v>606</v>
      </c>
      <c r="G281" s="199" t="s">
        <v>144</v>
      </c>
      <c r="H281" s="200">
        <v>1</v>
      </c>
      <c r="I281" s="201"/>
      <c r="J281" s="202">
        <f>ROUND(I281*H281,2)</f>
        <v>0</v>
      </c>
      <c r="K281" s="203"/>
      <c r="L281" s="204"/>
      <c r="M281" s="205" t="s">
        <v>1</v>
      </c>
      <c r="N281" s="206" t="s">
        <v>40</v>
      </c>
      <c r="O281" s="76"/>
      <c r="P281" s="176">
        <f>O281*H281</f>
        <v>0</v>
      </c>
      <c r="Q281" s="176">
        <v>0.0022000000000000001</v>
      </c>
      <c r="R281" s="176">
        <f>Q281*H281</f>
        <v>0.0022000000000000001</v>
      </c>
      <c r="S281" s="176">
        <v>0</v>
      </c>
      <c r="T281" s="177">
        <f>S281*H281</f>
        <v>0</v>
      </c>
      <c r="U281" s="37"/>
      <c r="V281" s="37"/>
      <c r="W281" s="37"/>
      <c r="X281" s="37"/>
      <c r="Y281" s="37"/>
      <c r="Z281" s="37"/>
      <c r="AA281" s="37"/>
      <c r="AB281" s="37"/>
      <c r="AC281" s="37"/>
      <c r="AD281" s="37"/>
      <c r="AE281" s="37"/>
      <c r="AR281" s="178" t="s">
        <v>286</v>
      </c>
      <c r="AT281" s="178" t="s">
        <v>356</v>
      </c>
      <c r="AU281" s="178" t="s">
        <v>146</v>
      </c>
      <c r="AY281" s="18" t="s">
        <v>138</v>
      </c>
      <c r="BE281" s="179">
        <f>IF(N281="základní",J281,0)</f>
        <v>0</v>
      </c>
      <c r="BF281" s="179">
        <f>IF(N281="snížená",J281,0)</f>
        <v>0</v>
      </c>
      <c r="BG281" s="179">
        <f>IF(N281="zákl. přenesená",J281,0)</f>
        <v>0</v>
      </c>
      <c r="BH281" s="179">
        <f>IF(N281="sníž. přenesená",J281,0)</f>
        <v>0</v>
      </c>
      <c r="BI281" s="179">
        <f>IF(N281="nulová",J281,0)</f>
        <v>0</v>
      </c>
      <c r="BJ281" s="18" t="s">
        <v>146</v>
      </c>
      <c r="BK281" s="179">
        <f>ROUND(I281*H281,2)</f>
        <v>0</v>
      </c>
      <c r="BL281" s="18" t="s">
        <v>210</v>
      </c>
      <c r="BM281" s="178" t="s">
        <v>607</v>
      </c>
    </row>
    <row r="282" s="2" customFormat="1" ht="16.5" customHeight="1">
      <c r="A282" s="37"/>
      <c r="B282" s="165"/>
      <c r="C282" s="166" t="s">
        <v>608</v>
      </c>
      <c r="D282" s="166" t="s">
        <v>141</v>
      </c>
      <c r="E282" s="167" t="s">
        <v>609</v>
      </c>
      <c r="F282" s="168" t="s">
        <v>610</v>
      </c>
      <c r="G282" s="169" t="s">
        <v>594</v>
      </c>
      <c r="H282" s="170">
        <v>1</v>
      </c>
      <c r="I282" s="171"/>
      <c r="J282" s="172">
        <f>ROUND(I282*H282,2)</f>
        <v>0</v>
      </c>
      <c r="K282" s="173"/>
      <c r="L282" s="38"/>
      <c r="M282" s="174" t="s">
        <v>1</v>
      </c>
      <c r="N282" s="175" t="s">
        <v>40</v>
      </c>
      <c r="O282" s="76"/>
      <c r="P282" s="176">
        <f>O282*H282</f>
        <v>0</v>
      </c>
      <c r="Q282" s="176">
        <v>0</v>
      </c>
      <c r="R282" s="176">
        <f>Q282*H282</f>
        <v>0</v>
      </c>
      <c r="S282" s="176">
        <v>0.019460000000000002</v>
      </c>
      <c r="T282" s="177">
        <f>S282*H282</f>
        <v>0.019460000000000002</v>
      </c>
      <c r="U282" s="37"/>
      <c r="V282" s="37"/>
      <c r="W282" s="37"/>
      <c r="X282" s="37"/>
      <c r="Y282" s="37"/>
      <c r="Z282" s="37"/>
      <c r="AA282" s="37"/>
      <c r="AB282" s="37"/>
      <c r="AC282" s="37"/>
      <c r="AD282" s="37"/>
      <c r="AE282" s="37"/>
      <c r="AR282" s="178" t="s">
        <v>210</v>
      </c>
      <c r="AT282" s="178" t="s">
        <v>141</v>
      </c>
      <c r="AU282" s="178" t="s">
        <v>146</v>
      </c>
      <c r="AY282" s="18" t="s">
        <v>138</v>
      </c>
      <c r="BE282" s="179">
        <f>IF(N282="základní",J282,0)</f>
        <v>0</v>
      </c>
      <c r="BF282" s="179">
        <f>IF(N282="snížená",J282,0)</f>
        <v>0</v>
      </c>
      <c r="BG282" s="179">
        <f>IF(N282="zákl. přenesená",J282,0)</f>
        <v>0</v>
      </c>
      <c r="BH282" s="179">
        <f>IF(N282="sníž. přenesená",J282,0)</f>
        <v>0</v>
      </c>
      <c r="BI282" s="179">
        <f>IF(N282="nulová",J282,0)</f>
        <v>0</v>
      </c>
      <c r="BJ282" s="18" t="s">
        <v>146</v>
      </c>
      <c r="BK282" s="179">
        <f>ROUND(I282*H282,2)</f>
        <v>0</v>
      </c>
      <c r="BL282" s="18" t="s">
        <v>210</v>
      </c>
      <c r="BM282" s="178" t="s">
        <v>611</v>
      </c>
    </row>
    <row r="283" s="2" customFormat="1" ht="24.15" customHeight="1">
      <c r="A283" s="37"/>
      <c r="B283" s="165"/>
      <c r="C283" s="166" t="s">
        <v>612</v>
      </c>
      <c r="D283" s="166" t="s">
        <v>141</v>
      </c>
      <c r="E283" s="167" t="s">
        <v>613</v>
      </c>
      <c r="F283" s="168" t="s">
        <v>614</v>
      </c>
      <c r="G283" s="169" t="s">
        <v>144</v>
      </c>
      <c r="H283" s="170">
        <v>1</v>
      </c>
      <c r="I283" s="171"/>
      <c r="J283" s="172">
        <f>ROUND(I283*H283,2)</f>
        <v>0</v>
      </c>
      <c r="K283" s="173"/>
      <c r="L283" s="38"/>
      <c r="M283" s="174" t="s">
        <v>1</v>
      </c>
      <c r="N283" s="175" t="s">
        <v>40</v>
      </c>
      <c r="O283" s="76"/>
      <c r="P283" s="176">
        <f>O283*H283</f>
        <v>0</v>
      </c>
      <c r="Q283" s="176">
        <v>0.0019894031999999999</v>
      </c>
      <c r="R283" s="176">
        <f>Q283*H283</f>
        <v>0.0019894031999999999</v>
      </c>
      <c r="S283" s="176">
        <v>0</v>
      </c>
      <c r="T283" s="177">
        <f>S283*H283</f>
        <v>0</v>
      </c>
      <c r="U283" s="37"/>
      <c r="V283" s="37"/>
      <c r="W283" s="37"/>
      <c r="X283" s="37"/>
      <c r="Y283" s="37"/>
      <c r="Z283" s="37"/>
      <c r="AA283" s="37"/>
      <c r="AB283" s="37"/>
      <c r="AC283" s="37"/>
      <c r="AD283" s="37"/>
      <c r="AE283" s="37"/>
      <c r="AR283" s="178" t="s">
        <v>210</v>
      </c>
      <c r="AT283" s="178" t="s">
        <v>141</v>
      </c>
      <c r="AU283" s="178" t="s">
        <v>146</v>
      </c>
      <c r="AY283" s="18" t="s">
        <v>138</v>
      </c>
      <c r="BE283" s="179">
        <f>IF(N283="základní",J283,0)</f>
        <v>0</v>
      </c>
      <c r="BF283" s="179">
        <f>IF(N283="snížená",J283,0)</f>
        <v>0</v>
      </c>
      <c r="BG283" s="179">
        <f>IF(N283="zákl. přenesená",J283,0)</f>
        <v>0</v>
      </c>
      <c r="BH283" s="179">
        <f>IF(N283="sníž. přenesená",J283,0)</f>
        <v>0</v>
      </c>
      <c r="BI283" s="179">
        <f>IF(N283="nulová",J283,0)</f>
        <v>0</v>
      </c>
      <c r="BJ283" s="18" t="s">
        <v>146</v>
      </c>
      <c r="BK283" s="179">
        <f>ROUND(I283*H283,2)</f>
        <v>0</v>
      </c>
      <c r="BL283" s="18" t="s">
        <v>210</v>
      </c>
      <c r="BM283" s="178" t="s">
        <v>615</v>
      </c>
    </row>
    <row r="284" s="2" customFormat="1" ht="16.5" customHeight="1">
      <c r="A284" s="37"/>
      <c r="B284" s="165"/>
      <c r="C284" s="166" t="s">
        <v>616</v>
      </c>
      <c r="D284" s="166" t="s">
        <v>141</v>
      </c>
      <c r="E284" s="167" t="s">
        <v>617</v>
      </c>
      <c r="F284" s="168" t="s">
        <v>618</v>
      </c>
      <c r="G284" s="169" t="s">
        <v>144</v>
      </c>
      <c r="H284" s="170">
        <v>1</v>
      </c>
      <c r="I284" s="171"/>
      <c r="J284" s="172">
        <f>ROUND(I284*H284,2)</f>
        <v>0</v>
      </c>
      <c r="K284" s="173"/>
      <c r="L284" s="38"/>
      <c r="M284" s="174" t="s">
        <v>1</v>
      </c>
      <c r="N284" s="175" t="s">
        <v>40</v>
      </c>
      <c r="O284" s="76"/>
      <c r="P284" s="176">
        <f>O284*H284</f>
        <v>0</v>
      </c>
      <c r="Q284" s="176">
        <v>0</v>
      </c>
      <c r="R284" s="176">
        <f>Q284*H284</f>
        <v>0</v>
      </c>
      <c r="S284" s="176">
        <v>0</v>
      </c>
      <c r="T284" s="177">
        <f>S284*H284</f>
        <v>0</v>
      </c>
      <c r="U284" s="37"/>
      <c r="V284" s="37"/>
      <c r="W284" s="37"/>
      <c r="X284" s="37"/>
      <c r="Y284" s="37"/>
      <c r="Z284" s="37"/>
      <c r="AA284" s="37"/>
      <c r="AB284" s="37"/>
      <c r="AC284" s="37"/>
      <c r="AD284" s="37"/>
      <c r="AE284" s="37"/>
      <c r="AR284" s="178" t="s">
        <v>210</v>
      </c>
      <c r="AT284" s="178" t="s">
        <v>141</v>
      </c>
      <c r="AU284" s="178" t="s">
        <v>146</v>
      </c>
      <c r="AY284" s="18" t="s">
        <v>138</v>
      </c>
      <c r="BE284" s="179">
        <f>IF(N284="základní",J284,0)</f>
        <v>0</v>
      </c>
      <c r="BF284" s="179">
        <f>IF(N284="snížená",J284,0)</f>
        <v>0</v>
      </c>
      <c r="BG284" s="179">
        <f>IF(N284="zákl. přenesená",J284,0)</f>
        <v>0</v>
      </c>
      <c r="BH284" s="179">
        <f>IF(N284="sníž. přenesená",J284,0)</f>
        <v>0</v>
      </c>
      <c r="BI284" s="179">
        <f>IF(N284="nulová",J284,0)</f>
        <v>0</v>
      </c>
      <c r="BJ284" s="18" t="s">
        <v>146</v>
      </c>
      <c r="BK284" s="179">
        <f>ROUND(I284*H284,2)</f>
        <v>0</v>
      </c>
      <c r="BL284" s="18" t="s">
        <v>210</v>
      </c>
      <c r="BM284" s="178" t="s">
        <v>619</v>
      </c>
    </row>
    <row r="285" s="2" customFormat="1" ht="33" customHeight="1">
      <c r="A285" s="37"/>
      <c r="B285" s="165"/>
      <c r="C285" s="166" t="s">
        <v>620</v>
      </c>
      <c r="D285" s="166" t="s">
        <v>141</v>
      </c>
      <c r="E285" s="167" t="s">
        <v>621</v>
      </c>
      <c r="F285" s="168" t="s">
        <v>622</v>
      </c>
      <c r="G285" s="169" t="s">
        <v>594</v>
      </c>
      <c r="H285" s="170">
        <v>1</v>
      </c>
      <c r="I285" s="171"/>
      <c r="J285" s="172">
        <f>ROUND(I285*H285,2)</f>
        <v>0</v>
      </c>
      <c r="K285" s="173"/>
      <c r="L285" s="38"/>
      <c r="M285" s="174" t="s">
        <v>1</v>
      </c>
      <c r="N285" s="175" t="s">
        <v>40</v>
      </c>
      <c r="O285" s="76"/>
      <c r="P285" s="176">
        <f>O285*H285</f>
        <v>0</v>
      </c>
      <c r="Q285" s="176">
        <v>0.029520000000000001</v>
      </c>
      <c r="R285" s="176">
        <f>Q285*H285</f>
        <v>0.029520000000000001</v>
      </c>
      <c r="S285" s="176">
        <v>0</v>
      </c>
      <c r="T285" s="177">
        <f>S285*H285</f>
        <v>0</v>
      </c>
      <c r="U285" s="37"/>
      <c r="V285" s="37"/>
      <c r="W285" s="37"/>
      <c r="X285" s="37"/>
      <c r="Y285" s="37"/>
      <c r="Z285" s="37"/>
      <c r="AA285" s="37"/>
      <c r="AB285" s="37"/>
      <c r="AC285" s="37"/>
      <c r="AD285" s="37"/>
      <c r="AE285" s="37"/>
      <c r="AR285" s="178" t="s">
        <v>210</v>
      </c>
      <c r="AT285" s="178" t="s">
        <v>141</v>
      </c>
      <c r="AU285" s="178" t="s">
        <v>146</v>
      </c>
      <c r="AY285" s="18" t="s">
        <v>138</v>
      </c>
      <c r="BE285" s="179">
        <f>IF(N285="základní",J285,0)</f>
        <v>0</v>
      </c>
      <c r="BF285" s="179">
        <f>IF(N285="snížená",J285,0)</f>
        <v>0</v>
      </c>
      <c r="BG285" s="179">
        <f>IF(N285="zákl. přenesená",J285,0)</f>
        <v>0</v>
      </c>
      <c r="BH285" s="179">
        <f>IF(N285="sníž. přenesená",J285,0)</f>
        <v>0</v>
      </c>
      <c r="BI285" s="179">
        <f>IF(N285="nulová",J285,0)</f>
        <v>0</v>
      </c>
      <c r="BJ285" s="18" t="s">
        <v>146</v>
      </c>
      <c r="BK285" s="179">
        <f>ROUND(I285*H285,2)</f>
        <v>0</v>
      </c>
      <c r="BL285" s="18" t="s">
        <v>210</v>
      </c>
      <c r="BM285" s="178" t="s">
        <v>623</v>
      </c>
    </row>
    <row r="286" s="2" customFormat="1" ht="16.5" customHeight="1">
      <c r="A286" s="37"/>
      <c r="B286" s="165"/>
      <c r="C286" s="166" t="s">
        <v>624</v>
      </c>
      <c r="D286" s="166" t="s">
        <v>141</v>
      </c>
      <c r="E286" s="167" t="s">
        <v>625</v>
      </c>
      <c r="F286" s="168" t="s">
        <v>626</v>
      </c>
      <c r="G286" s="169" t="s">
        <v>594</v>
      </c>
      <c r="H286" s="170">
        <v>1</v>
      </c>
      <c r="I286" s="171"/>
      <c r="J286" s="172">
        <f>ROUND(I286*H286,2)</f>
        <v>0</v>
      </c>
      <c r="K286" s="173"/>
      <c r="L286" s="38"/>
      <c r="M286" s="174" t="s">
        <v>1</v>
      </c>
      <c r="N286" s="175" t="s">
        <v>40</v>
      </c>
      <c r="O286" s="76"/>
      <c r="P286" s="176">
        <f>O286*H286</f>
        <v>0</v>
      </c>
      <c r="Q286" s="176">
        <v>0</v>
      </c>
      <c r="R286" s="176">
        <f>Q286*H286</f>
        <v>0</v>
      </c>
      <c r="S286" s="176">
        <v>0.032899999999999999</v>
      </c>
      <c r="T286" s="177">
        <f>S286*H286</f>
        <v>0.032899999999999999</v>
      </c>
      <c r="U286" s="37"/>
      <c r="V286" s="37"/>
      <c r="W286" s="37"/>
      <c r="X286" s="37"/>
      <c r="Y286" s="37"/>
      <c r="Z286" s="37"/>
      <c r="AA286" s="37"/>
      <c r="AB286" s="37"/>
      <c r="AC286" s="37"/>
      <c r="AD286" s="37"/>
      <c r="AE286" s="37"/>
      <c r="AR286" s="178" t="s">
        <v>210</v>
      </c>
      <c r="AT286" s="178" t="s">
        <v>141</v>
      </c>
      <c r="AU286" s="178" t="s">
        <v>146</v>
      </c>
      <c r="AY286" s="18" t="s">
        <v>138</v>
      </c>
      <c r="BE286" s="179">
        <f>IF(N286="základní",J286,0)</f>
        <v>0</v>
      </c>
      <c r="BF286" s="179">
        <f>IF(N286="snížená",J286,0)</f>
        <v>0</v>
      </c>
      <c r="BG286" s="179">
        <f>IF(N286="zákl. přenesená",J286,0)</f>
        <v>0</v>
      </c>
      <c r="BH286" s="179">
        <f>IF(N286="sníž. přenesená",J286,0)</f>
        <v>0</v>
      </c>
      <c r="BI286" s="179">
        <f>IF(N286="nulová",J286,0)</f>
        <v>0</v>
      </c>
      <c r="BJ286" s="18" t="s">
        <v>146</v>
      </c>
      <c r="BK286" s="179">
        <f>ROUND(I286*H286,2)</f>
        <v>0</v>
      </c>
      <c r="BL286" s="18" t="s">
        <v>210</v>
      </c>
      <c r="BM286" s="178" t="s">
        <v>627</v>
      </c>
    </row>
    <row r="287" s="2" customFormat="1" ht="24.15" customHeight="1">
      <c r="A287" s="37"/>
      <c r="B287" s="165"/>
      <c r="C287" s="166" t="s">
        <v>628</v>
      </c>
      <c r="D287" s="166" t="s">
        <v>141</v>
      </c>
      <c r="E287" s="167" t="s">
        <v>629</v>
      </c>
      <c r="F287" s="168" t="s">
        <v>630</v>
      </c>
      <c r="G287" s="169" t="s">
        <v>594</v>
      </c>
      <c r="H287" s="170">
        <v>1</v>
      </c>
      <c r="I287" s="171"/>
      <c r="J287" s="172">
        <f>ROUND(I287*H287,2)</f>
        <v>0</v>
      </c>
      <c r="K287" s="173"/>
      <c r="L287" s="38"/>
      <c r="M287" s="174" t="s">
        <v>1</v>
      </c>
      <c r="N287" s="175" t="s">
        <v>40</v>
      </c>
      <c r="O287" s="76"/>
      <c r="P287" s="176">
        <f>O287*H287</f>
        <v>0</v>
      </c>
      <c r="Q287" s="176">
        <v>0.002</v>
      </c>
      <c r="R287" s="176">
        <f>Q287*H287</f>
        <v>0.002</v>
      </c>
      <c r="S287" s="176">
        <v>0</v>
      </c>
      <c r="T287" s="177">
        <f>S287*H287</f>
        <v>0</v>
      </c>
      <c r="U287" s="37"/>
      <c r="V287" s="37"/>
      <c r="W287" s="37"/>
      <c r="X287" s="37"/>
      <c r="Y287" s="37"/>
      <c r="Z287" s="37"/>
      <c r="AA287" s="37"/>
      <c r="AB287" s="37"/>
      <c r="AC287" s="37"/>
      <c r="AD287" s="37"/>
      <c r="AE287" s="37"/>
      <c r="AR287" s="178" t="s">
        <v>210</v>
      </c>
      <c r="AT287" s="178" t="s">
        <v>141</v>
      </c>
      <c r="AU287" s="178" t="s">
        <v>146</v>
      </c>
      <c r="AY287" s="18" t="s">
        <v>138</v>
      </c>
      <c r="BE287" s="179">
        <f>IF(N287="základní",J287,0)</f>
        <v>0</v>
      </c>
      <c r="BF287" s="179">
        <f>IF(N287="snížená",J287,0)</f>
        <v>0</v>
      </c>
      <c r="BG287" s="179">
        <f>IF(N287="zákl. přenesená",J287,0)</f>
        <v>0</v>
      </c>
      <c r="BH287" s="179">
        <f>IF(N287="sníž. přenesená",J287,0)</f>
        <v>0</v>
      </c>
      <c r="BI287" s="179">
        <f>IF(N287="nulová",J287,0)</f>
        <v>0</v>
      </c>
      <c r="BJ287" s="18" t="s">
        <v>146</v>
      </c>
      <c r="BK287" s="179">
        <f>ROUND(I287*H287,2)</f>
        <v>0</v>
      </c>
      <c r="BL287" s="18" t="s">
        <v>210</v>
      </c>
      <c r="BM287" s="178" t="s">
        <v>631</v>
      </c>
    </row>
    <row r="288" s="2" customFormat="1" ht="21.75" customHeight="1">
      <c r="A288" s="37"/>
      <c r="B288" s="165"/>
      <c r="C288" s="196" t="s">
        <v>632</v>
      </c>
      <c r="D288" s="196" t="s">
        <v>356</v>
      </c>
      <c r="E288" s="197" t="s">
        <v>633</v>
      </c>
      <c r="F288" s="198" t="s">
        <v>634</v>
      </c>
      <c r="G288" s="199" t="s">
        <v>144</v>
      </c>
      <c r="H288" s="200">
        <v>1</v>
      </c>
      <c r="I288" s="201"/>
      <c r="J288" s="202">
        <f>ROUND(I288*H288,2)</f>
        <v>0</v>
      </c>
      <c r="K288" s="203"/>
      <c r="L288" s="204"/>
      <c r="M288" s="205" t="s">
        <v>1</v>
      </c>
      <c r="N288" s="206" t="s">
        <v>40</v>
      </c>
      <c r="O288" s="76"/>
      <c r="P288" s="176">
        <f>O288*H288</f>
        <v>0</v>
      </c>
      <c r="Q288" s="176">
        <v>0.11500000000000001</v>
      </c>
      <c r="R288" s="176">
        <f>Q288*H288</f>
        <v>0.11500000000000001</v>
      </c>
      <c r="S288" s="176">
        <v>0</v>
      </c>
      <c r="T288" s="177">
        <f>S288*H288</f>
        <v>0</v>
      </c>
      <c r="U288" s="37"/>
      <c r="V288" s="37"/>
      <c r="W288" s="37"/>
      <c r="X288" s="37"/>
      <c r="Y288" s="37"/>
      <c r="Z288" s="37"/>
      <c r="AA288" s="37"/>
      <c r="AB288" s="37"/>
      <c r="AC288" s="37"/>
      <c r="AD288" s="37"/>
      <c r="AE288" s="37"/>
      <c r="AR288" s="178" t="s">
        <v>286</v>
      </c>
      <c r="AT288" s="178" t="s">
        <v>356</v>
      </c>
      <c r="AU288" s="178" t="s">
        <v>146</v>
      </c>
      <c r="AY288" s="18" t="s">
        <v>138</v>
      </c>
      <c r="BE288" s="179">
        <f>IF(N288="základní",J288,0)</f>
        <v>0</v>
      </c>
      <c r="BF288" s="179">
        <f>IF(N288="snížená",J288,0)</f>
        <v>0</v>
      </c>
      <c r="BG288" s="179">
        <f>IF(N288="zákl. přenesená",J288,0)</f>
        <v>0</v>
      </c>
      <c r="BH288" s="179">
        <f>IF(N288="sníž. přenesená",J288,0)</f>
        <v>0</v>
      </c>
      <c r="BI288" s="179">
        <f>IF(N288="nulová",J288,0)</f>
        <v>0</v>
      </c>
      <c r="BJ288" s="18" t="s">
        <v>146</v>
      </c>
      <c r="BK288" s="179">
        <f>ROUND(I288*H288,2)</f>
        <v>0</v>
      </c>
      <c r="BL288" s="18" t="s">
        <v>210</v>
      </c>
      <c r="BM288" s="178" t="s">
        <v>635</v>
      </c>
    </row>
    <row r="289" s="2" customFormat="1" ht="16.5" customHeight="1">
      <c r="A289" s="37"/>
      <c r="B289" s="165"/>
      <c r="C289" s="166" t="s">
        <v>636</v>
      </c>
      <c r="D289" s="166" t="s">
        <v>141</v>
      </c>
      <c r="E289" s="167" t="s">
        <v>637</v>
      </c>
      <c r="F289" s="168" t="s">
        <v>638</v>
      </c>
      <c r="G289" s="169" t="s">
        <v>594</v>
      </c>
      <c r="H289" s="170">
        <v>1</v>
      </c>
      <c r="I289" s="171"/>
      <c r="J289" s="172">
        <f>ROUND(I289*H289,2)</f>
        <v>0</v>
      </c>
      <c r="K289" s="173"/>
      <c r="L289" s="38"/>
      <c r="M289" s="174" t="s">
        <v>1</v>
      </c>
      <c r="N289" s="175" t="s">
        <v>40</v>
      </c>
      <c r="O289" s="76"/>
      <c r="P289" s="176">
        <f>O289*H289</f>
        <v>0</v>
      </c>
      <c r="Q289" s="176">
        <v>0.00042005999999999999</v>
      </c>
      <c r="R289" s="176">
        <f>Q289*H289</f>
        <v>0.00042005999999999999</v>
      </c>
      <c r="S289" s="176">
        <v>0</v>
      </c>
      <c r="T289" s="177">
        <f>S289*H289</f>
        <v>0</v>
      </c>
      <c r="U289" s="37"/>
      <c r="V289" s="37"/>
      <c r="W289" s="37"/>
      <c r="X289" s="37"/>
      <c r="Y289" s="37"/>
      <c r="Z289" s="37"/>
      <c r="AA289" s="37"/>
      <c r="AB289" s="37"/>
      <c r="AC289" s="37"/>
      <c r="AD289" s="37"/>
      <c r="AE289" s="37"/>
      <c r="AR289" s="178" t="s">
        <v>210</v>
      </c>
      <c r="AT289" s="178" t="s">
        <v>141</v>
      </c>
      <c r="AU289" s="178" t="s">
        <v>146</v>
      </c>
      <c r="AY289" s="18" t="s">
        <v>138</v>
      </c>
      <c r="BE289" s="179">
        <f>IF(N289="základní",J289,0)</f>
        <v>0</v>
      </c>
      <c r="BF289" s="179">
        <f>IF(N289="snížená",J289,0)</f>
        <v>0</v>
      </c>
      <c r="BG289" s="179">
        <f>IF(N289="zákl. přenesená",J289,0)</f>
        <v>0</v>
      </c>
      <c r="BH289" s="179">
        <f>IF(N289="sníž. přenesená",J289,0)</f>
        <v>0</v>
      </c>
      <c r="BI289" s="179">
        <f>IF(N289="nulová",J289,0)</f>
        <v>0</v>
      </c>
      <c r="BJ289" s="18" t="s">
        <v>146</v>
      </c>
      <c r="BK289" s="179">
        <f>ROUND(I289*H289,2)</f>
        <v>0</v>
      </c>
      <c r="BL289" s="18" t="s">
        <v>210</v>
      </c>
      <c r="BM289" s="178" t="s">
        <v>639</v>
      </c>
    </row>
    <row r="290" s="2" customFormat="1" ht="33" customHeight="1">
      <c r="A290" s="37"/>
      <c r="B290" s="165"/>
      <c r="C290" s="196" t="s">
        <v>640</v>
      </c>
      <c r="D290" s="196" t="s">
        <v>356</v>
      </c>
      <c r="E290" s="197" t="s">
        <v>641</v>
      </c>
      <c r="F290" s="198" t="s">
        <v>642</v>
      </c>
      <c r="G290" s="199" t="s">
        <v>144</v>
      </c>
      <c r="H290" s="200">
        <v>1</v>
      </c>
      <c r="I290" s="201"/>
      <c r="J290" s="202">
        <f>ROUND(I290*H290,2)</f>
        <v>0</v>
      </c>
      <c r="K290" s="203"/>
      <c r="L290" s="204"/>
      <c r="M290" s="205" t="s">
        <v>1</v>
      </c>
      <c r="N290" s="206" t="s">
        <v>40</v>
      </c>
      <c r="O290" s="76"/>
      <c r="P290" s="176">
        <f>O290*H290</f>
        <v>0</v>
      </c>
      <c r="Q290" s="176">
        <v>0.035999999999999997</v>
      </c>
      <c r="R290" s="176">
        <f>Q290*H290</f>
        <v>0.035999999999999997</v>
      </c>
      <c r="S290" s="176">
        <v>0</v>
      </c>
      <c r="T290" s="177">
        <f>S290*H290</f>
        <v>0</v>
      </c>
      <c r="U290" s="37"/>
      <c r="V290" s="37"/>
      <c r="W290" s="37"/>
      <c r="X290" s="37"/>
      <c r="Y290" s="37"/>
      <c r="Z290" s="37"/>
      <c r="AA290" s="37"/>
      <c r="AB290" s="37"/>
      <c r="AC290" s="37"/>
      <c r="AD290" s="37"/>
      <c r="AE290" s="37"/>
      <c r="AR290" s="178" t="s">
        <v>286</v>
      </c>
      <c r="AT290" s="178" t="s">
        <v>356</v>
      </c>
      <c r="AU290" s="178" t="s">
        <v>146</v>
      </c>
      <c r="AY290" s="18" t="s">
        <v>138</v>
      </c>
      <c r="BE290" s="179">
        <f>IF(N290="základní",J290,0)</f>
        <v>0</v>
      </c>
      <c r="BF290" s="179">
        <f>IF(N290="snížená",J290,0)</f>
        <v>0</v>
      </c>
      <c r="BG290" s="179">
        <f>IF(N290="zákl. přenesená",J290,0)</f>
        <v>0</v>
      </c>
      <c r="BH290" s="179">
        <f>IF(N290="sníž. přenesená",J290,0)</f>
        <v>0</v>
      </c>
      <c r="BI290" s="179">
        <f>IF(N290="nulová",J290,0)</f>
        <v>0</v>
      </c>
      <c r="BJ290" s="18" t="s">
        <v>146</v>
      </c>
      <c r="BK290" s="179">
        <f>ROUND(I290*H290,2)</f>
        <v>0</v>
      </c>
      <c r="BL290" s="18" t="s">
        <v>210</v>
      </c>
      <c r="BM290" s="178" t="s">
        <v>643</v>
      </c>
    </row>
    <row r="291" s="2" customFormat="1" ht="16.5" customHeight="1">
      <c r="A291" s="37"/>
      <c r="B291" s="165"/>
      <c r="C291" s="166" t="s">
        <v>644</v>
      </c>
      <c r="D291" s="166" t="s">
        <v>141</v>
      </c>
      <c r="E291" s="167" t="s">
        <v>645</v>
      </c>
      <c r="F291" s="168" t="s">
        <v>646</v>
      </c>
      <c r="G291" s="169" t="s">
        <v>594</v>
      </c>
      <c r="H291" s="170">
        <v>1</v>
      </c>
      <c r="I291" s="171"/>
      <c r="J291" s="172">
        <f>ROUND(I291*H291,2)</f>
        <v>0</v>
      </c>
      <c r="K291" s="173"/>
      <c r="L291" s="38"/>
      <c r="M291" s="174" t="s">
        <v>1</v>
      </c>
      <c r="N291" s="175" t="s">
        <v>40</v>
      </c>
      <c r="O291" s="76"/>
      <c r="P291" s="176">
        <f>O291*H291</f>
        <v>0</v>
      </c>
      <c r="Q291" s="176">
        <v>0.00056002999999999999</v>
      </c>
      <c r="R291" s="176">
        <f>Q291*H291</f>
        <v>0.00056002999999999999</v>
      </c>
      <c r="S291" s="176">
        <v>0</v>
      </c>
      <c r="T291" s="177">
        <f>S291*H291</f>
        <v>0</v>
      </c>
      <c r="U291" s="37"/>
      <c r="V291" s="37"/>
      <c r="W291" s="37"/>
      <c r="X291" s="37"/>
      <c r="Y291" s="37"/>
      <c r="Z291" s="37"/>
      <c r="AA291" s="37"/>
      <c r="AB291" s="37"/>
      <c r="AC291" s="37"/>
      <c r="AD291" s="37"/>
      <c r="AE291" s="37"/>
      <c r="AR291" s="178" t="s">
        <v>210</v>
      </c>
      <c r="AT291" s="178" t="s">
        <v>141</v>
      </c>
      <c r="AU291" s="178" t="s">
        <v>146</v>
      </c>
      <c r="AY291" s="18" t="s">
        <v>138</v>
      </c>
      <c r="BE291" s="179">
        <f>IF(N291="základní",J291,0)</f>
        <v>0</v>
      </c>
      <c r="BF291" s="179">
        <f>IF(N291="snížená",J291,0)</f>
        <v>0</v>
      </c>
      <c r="BG291" s="179">
        <f>IF(N291="zákl. přenesená",J291,0)</f>
        <v>0</v>
      </c>
      <c r="BH291" s="179">
        <f>IF(N291="sníž. přenesená",J291,0)</f>
        <v>0</v>
      </c>
      <c r="BI291" s="179">
        <f>IF(N291="nulová",J291,0)</f>
        <v>0</v>
      </c>
      <c r="BJ291" s="18" t="s">
        <v>146</v>
      </c>
      <c r="BK291" s="179">
        <f>ROUND(I291*H291,2)</f>
        <v>0</v>
      </c>
      <c r="BL291" s="18" t="s">
        <v>210</v>
      </c>
      <c r="BM291" s="178" t="s">
        <v>647</v>
      </c>
    </row>
    <row r="292" s="2" customFormat="1" ht="21.75" customHeight="1">
      <c r="A292" s="37"/>
      <c r="B292" s="165"/>
      <c r="C292" s="196" t="s">
        <v>648</v>
      </c>
      <c r="D292" s="196" t="s">
        <v>356</v>
      </c>
      <c r="E292" s="197" t="s">
        <v>649</v>
      </c>
      <c r="F292" s="198" t="s">
        <v>650</v>
      </c>
      <c r="G292" s="199" t="s">
        <v>144</v>
      </c>
      <c r="H292" s="200">
        <v>1</v>
      </c>
      <c r="I292" s="201"/>
      <c r="J292" s="202">
        <f>ROUND(I292*H292,2)</f>
        <v>0</v>
      </c>
      <c r="K292" s="203"/>
      <c r="L292" s="204"/>
      <c r="M292" s="205" t="s">
        <v>1</v>
      </c>
      <c r="N292" s="206" t="s">
        <v>40</v>
      </c>
      <c r="O292" s="76"/>
      <c r="P292" s="176">
        <f>O292*H292</f>
        <v>0</v>
      </c>
      <c r="Q292" s="176">
        <v>0.0064999999999999997</v>
      </c>
      <c r="R292" s="176">
        <f>Q292*H292</f>
        <v>0.0064999999999999997</v>
      </c>
      <c r="S292" s="176">
        <v>0</v>
      </c>
      <c r="T292" s="177">
        <f>S292*H292</f>
        <v>0</v>
      </c>
      <c r="U292" s="37"/>
      <c r="V292" s="37"/>
      <c r="W292" s="37"/>
      <c r="X292" s="37"/>
      <c r="Y292" s="37"/>
      <c r="Z292" s="37"/>
      <c r="AA292" s="37"/>
      <c r="AB292" s="37"/>
      <c r="AC292" s="37"/>
      <c r="AD292" s="37"/>
      <c r="AE292" s="37"/>
      <c r="AR292" s="178" t="s">
        <v>286</v>
      </c>
      <c r="AT292" s="178" t="s">
        <v>356</v>
      </c>
      <c r="AU292" s="178" t="s">
        <v>146</v>
      </c>
      <c r="AY292" s="18" t="s">
        <v>138</v>
      </c>
      <c r="BE292" s="179">
        <f>IF(N292="základní",J292,0)</f>
        <v>0</v>
      </c>
      <c r="BF292" s="179">
        <f>IF(N292="snížená",J292,0)</f>
        <v>0</v>
      </c>
      <c r="BG292" s="179">
        <f>IF(N292="zákl. přenesená",J292,0)</f>
        <v>0</v>
      </c>
      <c r="BH292" s="179">
        <f>IF(N292="sníž. přenesená",J292,0)</f>
        <v>0</v>
      </c>
      <c r="BI292" s="179">
        <f>IF(N292="nulová",J292,0)</f>
        <v>0</v>
      </c>
      <c r="BJ292" s="18" t="s">
        <v>146</v>
      </c>
      <c r="BK292" s="179">
        <f>ROUND(I292*H292,2)</f>
        <v>0</v>
      </c>
      <c r="BL292" s="18" t="s">
        <v>210</v>
      </c>
      <c r="BM292" s="178" t="s">
        <v>651</v>
      </c>
    </row>
    <row r="293" s="2" customFormat="1" ht="16.5" customHeight="1">
      <c r="A293" s="37"/>
      <c r="B293" s="165"/>
      <c r="C293" s="166" t="s">
        <v>652</v>
      </c>
      <c r="D293" s="166" t="s">
        <v>141</v>
      </c>
      <c r="E293" s="167" t="s">
        <v>653</v>
      </c>
      <c r="F293" s="168" t="s">
        <v>654</v>
      </c>
      <c r="G293" s="169" t="s">
        <v>144</v>
      </c>
      <c r="H293" s="170">
        <v>4</v>
      </c>
      <c r="I293" s="171"/>
      <c r="J293" s="172">
        <f>ROUND(I293*H293,2)</f>
        <v>0</v>
      </c>
      <c r="K293" s="173"/>
      <c r="L293" s="38"/>
      <c r="M293" s="174" t="s">
        <v>1</v>
      </c>
      <c r="N293" s="175" t="s">
        <v>40</v>
      </c>
      <c r="O293" s="76"/>
      <c r="P293" s="176">
        <f>O293*H293</f>
        <v>0</v>
      </c>
      <c r="Q293" s="176">
        <v>0.0014191399999999999</v>
      </c>
      <c r="R293" s="176">
        <f>Q293*H293</f>
        <v>0.0056765599999999998</v>
      </c>
      <c r="S293" s="176">
        <v>0</v>
      </c>
      <c r="T293" s="177">
        <f>S293*H293</f>
        <v>0</v>
      </c>
      <c r="U293" s="37"/>
      <c r="V293" s="37"/>
      <c r="W293" s="37"/>
      <c r="X293" s="37"/>
      <c r="Y293" s="37"/>
      <c r="Z293" s="37"/>
      <c r="AA293" s="37"/>
      <c r="AB293" s="37"/>
      <c r="AC293" s="37"/>
      <c r="AD293" s="37"/>
      <c r="AE293" s="37"/>
      <c r="AR293" s="178" t="s">
        <v>210</v>
      </c>
      <c r="AT293" s="178" t="s">
        <v>141</v>
      </c>
      <c r="AU293" s="178" t="s">
        <v>146</v>
      </c>
      <c r="AY293" s="18" t="s">
        <v>138</v>
      </c>
      <c r="BE293" s="179">
        <f>IF(N293="základní",J293,0)</f>
        <v>0</v>
      </c>
      <c r="BF293" s="179">
        <f>IF(N293="snížená",J293,0)</f>
        <v>0</v>
      </c>
      <c r="BG293" s="179">
        <f>IF(N293="zákl. přenesená",J293,0)</f>
        <v>0</v>
      </c>
      <c r="BH293" s="179">
        <f>IF(N293="sníž. přenesená",J293,0)</f>
        <v>0</v>
      </c>
      <c r="BI293" s="179">
        <f>IF(N293="nulová",J293,0)</f>
        <v>0</v>
      </c>
      <c r="BJ293" s="18" t="s">
        <v>146</v>
      </c>
      <c r="BK293" s="179">
        <f>ROUND(I293*H293,2)</f>
        <v>0</v>
      </c>
      <c r="BL293" s="18" t="s">
        <v>210</v>
      </c>
      <c r="BM293" s="178" t="s">
        <v>655</v>
      </c>
    </row>
    <row r="294" s="2" customFormat="1" ht="16.5" customHeight="1">
      <c r="A294" s="37"/>
      <c r="B294" s="165"/>
      <c r="C294" s="166" t="s">
        <v>656</v>
      </c>
      <c r="D294" s="166" t="s">
        <v>141</v>
      </c>
      <c r="E294" s="167" t="s">
        <v>657</v>
      </c>
      <c r="F294" s="168" t="s">
        <v>658</v>
      </c>
      <c r="G294" s="169" t="s">
        <v>594</v>
      </c>
      <c r="H294" s="170">
        <v>3</v>
      </c>
      <c r="I294" s="171"/>
      <c r="J294" s="172">
        <f>ROUND(I294*H294,2)</f>
        <v>0</v>
      </c>
      <c r="K294" s="173"/>
      <c r="L294" s="38"/>
      <c r="M294" s="174" t="s">
        <v>1</v>
      </c>
      <c r="N294" s="175" t="s">
        <v>40</v>
      </c>
      <c r="O294" s="76"/>
      <c r="P294" s="176">
        <f>O294*H294</f>
        <v>0</v>
      </c>
      <c r="Q294" s="176">
        <v>0</v>
      </c>
      <c r="R294" s="176">
        <f>Q294*H294</f>
        <v>0</v>
      </c>
      <c r="S294" s="176">
        <v>0.00156</v>
      </c>
      <c r="T294" s="177">
        <f>S294*H294</f>
        <v>0.0046800000000000001</v>
      </c>
      <c r="U294" s="37"/>
      <c r="V294" s="37"/>
      <c r="W294" s="37"/>
      <c r="X294" s="37"/>
      <c r="Y294" s="37"/>
      <c r="Z294" s="37"/>
      <c r="AA294" s="37"/>
      <c r="AB294" s="37"/>
      <c r="AC294" s="37"/>
      <c r="AD294" s="37"/>
      <c r="AE294" s="37"/>
      <c r="AR294" s="178" t="s">
        <v>210</v>
      </c>
      <c r="AT294" s="178" t="s">
        <v>141</v>
      </c>
      <c r="AU294" s="178" t="s">
        <v>146</v>
      </c>
      <c r="AY294" s="18" t="s">
        <v>138</v>
      </c>
      <c r="BE294" s="179">
        <f>IF(N294="základní",J294,0)</f>
        <v>0</v>
      </c>
      <c r="BF294" s="179">
        <f>IF(N294="snížená",J294,0)</f>
        <v>0</v>
      </c>
      <c r="BG294" s="179">
        <f>IF(N294="zákl. přenesená",J294,0)</f>
        <v>0</v>
      </c>
      <c r="BH294" s="179">
        <f>IF(N294="sníž. přenesená",J294,0)</f>
        <v>0</v>
      </c>
      <c r="BI294" s="179">
        <f>IF(N294="nulová",J294,0)</f>
        <v>0</v>
      </c>
      <c r="BJ294" s="18" t="s">
        <v>146</v>
      </c>
      <c r="BK294" s="179">
        <f>ROUND(I294*H294,2)</f>
        <v>0</v>
      </c>
      <c r="BL294" s="18" t="s">
        <v>210</v>
      </c>
      <c r="BM294" s="178" t="s">
        <v>659</v>
      </c>
    </row>
    <row r="295" s="2" customFormat="1" ht="24.15" customHeight="1">
      <c r="A295" s="37"/>
      <c r="B295" s="165"/>
      <c r="C295" s="166" t="s">
        <v>660</v>
      </c>
      <c r="D295" s="166" t="s">
        <v>141</v>
      </c>
      <c r="E295" s="167" t="s">
        <v>661</v>
      </c>
      <c r="F295" s="168" t="s">
        <v>662</v>
      </c>
      <c r="G295" s="169" t="s">
        <v>594</v>
      </c>
      <c r="H295" s="170">
        <v>1</v>
      </c>
      <c r="I295" s="171"/>
      <c r="J295" s="172">
        <f>ROUND(I295*H295,2)</f>
        <v>0</v>
      </c>
      <c r="K295" s="173"/>
      <c r="L295" s="38"/>
      <c r="M295" s="174" t="s">
        <v>1</v>
      </c>
      <c r="N295" s="175" t="s">
        <v>40</v>
      </c>
      <c r="O295" s="76"/>
      <c r="P295" s="176">
        <f>O295*H295</f>
        <v>0</v>
      </c>
      <c r="Q295" s="176">
        <v>0.0013991400000000001</v>
      </c>
      <c r="R295" s="176">
        <f>Q295*H295</f>
        <v>0.0013991400000000001</v>
      </c>
      <c r="S295" s="176">
        <v>0</v>
      </c>
      <c r="T295" s="177">
        <f>S295*H295</f>
        <v>0</v>
      </c>
      <c r="U295" s="37"/>
      <c r="V295" s="37"/>
      <c r="W295" s="37"/>
      <c r="X295" s="37"/>
      <c r="Y295" s="37"/>
      <c r="Z295" s="37"/>
      <c r="AA295" s="37"/>
      <c r="AB295" s="37"/>
      <c r="AC295" s="37"/>
      <c r="AD295" s="37"/>
      <c r="AE295" s="37"/>
      <c r="AR295" s="178" t="s">
        <v>210</v>
      </c>
      <c r="AT295" s="178" t="s">
        <v>141</v>
      </c>
      <c r="AU295" s="178" t="s">
        <v>146</v>
      </c>
      <c r="AY295" s="18" t="s">
        <v>138</v>
      </c>
      <c r="BE295" s="179">
        <f>IF(N295="základní",J295,0)</f>
        <v>0</v>
      </c>
      <c r="BF295" s="179">
        <f>IF(N295="snížená",J295,0)</f>
        <v>0</v>
      </c>
      <c r="BG295" s="179">
        <f>IF(N295="zákl. přenesená",J295,0)</f>
        <v>0</v>
      </c>
      <c r="BH295" s="179">
        <f>IF(N295="sníž. přenesená",J295,0)</f>
        <v>0</v>
      </c>
      <c r="BI295" s="179">
        <f>IF(N295="nulová",J295,0)</f>
        <v>0</v>
      </c>
      <c r="BJ295" s="18" t="s">
        <v>146</v>
      </c>
      <c r="BK295" s="179">
        <f>ROUND(I295*H295,2)</f>
        <v>0</v>
      </c>
      <c r="BL295" s="18" t="s">
        <v>210</v>
      </c>
      <c r="BM295" s="178" t="s">
        <v>663</v>
      </c>
    </row>
    <row r="296" s="2" customFormat="1" ht="21.75" customHeight="1">
      <c r="A296" s="37"/>
      <c r="B296" s="165"/>
      <c r="C296" s="166" t="s">
        <v>664</v>
      </c>
      <c r="D296" s="166" t="s">
        <v>141</v>
      </c>
      <c r="E296" s="167" t="s">
        <v>665</v>
      </c>
      <c r="F296" s="168" t="s">
        <v>666</v>
      </c>
      <c r="G296" s="169" t="s">
        <v>594</v>
      </c>
      <c r="H296" s="170">
        <v>1</v>
      </c>
      <c r="I296" s="171"/>
      <c r="J296" s="172">
        <f>ROUND(I296*H296,2)</f>
        <v>0</v>
      </c>
      <c r="K296" s="173"/>
      <c r="L296" s="38"/>
      <c r="M296" s="174" t="s">
        <v>1</v>
      </c>
      <c r="N296" s="175" t="s">
        <v>40</v>
      </c>
      <c r="O296" s="76"/>
      <c r="P296" s="176">
        <f>O296*H296</f>
        <v>0</v>
      </c>
      <c r="Q296" s="176">
        <v>0.0025400000000000002</v>
      </c>
      <c r="R296" s="176">
        <f>Q296*H296</f>
        <v>0.0025400000000000002</v>
      </c>
      <c r="S296" s="176">
        <v>0</v>
      </c>
      <c r="T296" s="177">
        <f>S296*H296</f>
        <v>0</v>
      </c>
      <c r="U296" s="37"/>
      <c r="V296" s="37"/>
      <c r="W296" s="37"/>
      <c r="X296" s="37"/>
      <c r="Y296" s="37"/>
      <c r="Z296" s="37"/>
      <c r="AA296" s="37"/>
      <c r="AB296" s="37"/>
      <c r="AC296" s="37"/>
      <c r="AD296" s="37"/>
      <c r="AE296" s="37"/>
      <c r="AR296" s="178" t="s">
        <v>210</v>
      </c>
      <c r="AT296" s="178" t="s">
        <v>141</v>
      </c>
      <c r="AU296" s="178" t="s">
        <v>146</v>
      </c>
      <c r="AY296" s="18" t="s">
        <v>138</v>
      </c>
      <c r="BE296" s="179">
        <f>IF(N296="základní",J296,0)</f>
        <v>0</v>
      </c>
      <c r="BF296" s="179">
        <f>IF(N296="snížená",J296,0)</f>
        <v>0</v>
      </c>
      <c r="BG296" s="179">
        <f>IF(N296="zákl. přenesená",J296,0)</f>
        <v>0</v>
      </c>
      <c r="BH296" s="179">
        <f>IF(N296="sníž. přenesená",J296,0)</f>
        <v>0</v>
      </c>
      <c r="BI296" s="179">
        <f>IF(N296="nulová",J296,0)</f>
        <v>0</v>
      </c>
      <c r="BJ296" s="18" t="s">
        <v>146</v>
      </c>
      <c r="BK296" s="179">
        <f>ROUND(I296*H296,2)</f>
        <v>0</v>
      </c>
      <c r="BL296" s="18" t="s">
        <v>210</v>
      </c>
      <c r="BM296" s="178" t="s">
        <v>667</v>
      </c>
    </row>
    <row r="297" s="2" customFormat="1" ht="24.15" customHeight="1">
      <c r="A297" s="37"/>
      <c r="B297" s="165"/>
      <c r="C297" s="166" t="s">
        <v>668</v>
      </c>
      <c r="D297" s="166" t="s">
        <v>141</v>
      </c>
      <c r="E297" s="167" t="s">
        <v>669</v>
      </c>
      <c r="F297" s="168" t="s">
        <v>670</v>
      </c>
      <c r="G297" s="169" t="s">
        <v>594</v>
      </c>
      <c r="H297" s="170">
        <v>1</v>
      </c>
      <c r="I297" s="171"/>
      <c r="J297" s="172">
        <f>ROUND(I297*H297,2)</f>
        <v>0</v>
      </c>
      <c r="K297" s="173"/>
      <c r="L297" s="38"/>
      <c r="M297" s="174" t="s">
        <v>1</v>
      </c>
      <c r="N297" s="175" t="s">
        <v>40</v>
      </c>
      <c r="O297" s="76"/>
      <c r="P297" s="176">
        <f>O297*H297</f>
        <v>0</v>
      </c>
      <c r="Q297" s="176">
        <v>0.0029399999999999999</v>
      </c>
      <c r="R297" s="176">
        <f>Q297*H297</f>
        <v>0.0029399999999999999</v>
      </c>
      <c r="S297" s="176">
        <v>0</v>
      </c>
      <c r="T297" s="177">
        <f>S297*H297</f>
        <v>0</v>
      </c>
      <c r="U297" s="37"/>
      <c r="V297" s="37"/>
      <c r="W297" s="37"/>
      <c r="X297" s="37"/>
      <c r="Y297" s="37"/>
      <c r="Z297" s="37"/>
      <c r="AA297" s="37"/>
      <c r="AB297" s="37"/>
      <c r="AC297" s="37"/>
      <c r="AD297" s="37"/>
      <c r="AE297" s="37"/>
      <c r="AR297" s="178" t="s">
        <v>210</v>
      </c>
      <c r="AT297" s="178" t="s">
        <v>141</v>
      </c>
      <c r="AU297" s="178" t="s">
        <v>146</v>
      </c>
      <c r="AY297" s="18" t="s">
        <v>138</v>
      </c>
      <c r="BE297" s="179">
        <f>IF(N297="základní",J297,0)</f>
        <v>0</v>
      </c>
      <c r="BF297" s="179">
        <f>IF(N297="snížená",J297,0)</f>
        <v>0</v>
      </c>
      <c r="BG297" s="179">
        <f>IF(N297="zákl. přenesená",J297,0)</f>
        <v>0</v>
      </c>
      <c r="BH297" s="179">
        <f>IF(N297="sníž. přenesená",J297,0)</f>
        <v>0</v>
      </c>
      <c r="BI297" s="179">
        <f>IF(N297="nulová",J297,0)</f>
        <v>0</v>
      </c>
      <c r="BJ297" s="18" t="s">
        <v>146</v>
      </c>
      <c r="BK297" s="179">
        <f>ROUND(I297*H297,2)</f>
        <v>0</v>
      </c>
      <c r="BL297" s="18" t="s">
        <v>210</v>
      </c>
      <c r="BM297" s="178" t="s">
        <v>671</v>
      </c>
    </row>
    <row r="298" s="2" customFormat="1" ht="24.15" customHeight="1">
      <c r="A298" s="37"/>
      <c r="B298" s="165"/>
      <c r="C298" s="166" t="s">
        <v>672</v>
      </c>
      <c r="D298" s="166" t="s">
        <v>141</v>
      </c>
      <c r="E298" s="167" t="s">
        <v>673</v>
      </c>
      <c r="F298" s="168" t="s">
        <v>674</v>
      </c>
      <c r="G298" s="169" t="s">
        <v>144</v>
      </c>
      <c r="H298" s="170">
        <v>2</v>
      </c>
      <c r="I298" s="171"/>
      <c r="J298" s="172">
        <f>ROUND(I298*H298,2)</f>
        <v>0</v>
      </c>
      <c r="K298" s="173"/>
      <c r="L298" s="38"/>
      <c r="M298" s="174" t="s">
        <v>1</v>
      </c>
      <c r="N298" s="175" t="s">
        <v>40</v>
      </c>
      <c r="O298" s="76"/>
      <c r="P298" s="176">
        <f>O298*H298</f>
        <v>0</v>
      </c>
      <c r="Q298" s="176">
        <v>0.00016000000000000001</v>
      </c>
      <c r="R298" s="176">
        <f>Q298*H298</f>
        <v>0.00032000000000000003</v>
      </c>
      <c r="S298" s="176">
        <v>0</v>
      </c>
      <c r="T298" s="177">
        <f>S298*H298</f>
        <v>0</v>
      </c>
      <c r="U298" s="37"/>
      <c r="V298" s="37"/>
      <c r="W298" s="37"/>
      <c r="X298" s="37"/>
      <c r="Y298" s="37"/>
      <c r="Z298" s="37"/>
      <c r="AA298" s="37"/>
      <c r="AB298" s="37"/>
      <c r="AC298" s="37"/>
      <c r="AD298" s="37"/>
      <c r="AE298" s="37"/>
      <c r="AR298" s="178" t="s">
        <v>210</v>
      </c>
      <c r="AT298" s="178" t="s">
        <v>141</v>
      </c>
      <c r="AU298" s="178" t="s">
        <v>146</v>
      </c>
      <c r="AY298" s="18" t="s">
        <v>138</v>
      </c>
      <c r="BE298" s="179">
        <f>IF(N298="základní",J298,0)</f>
        <v>0</v>
      </c>
      <c r="BF298" s="179">
        <f>IF(N298="snížená",J298,0)</f>
        <v>0</v>
      </c>
      <c r="BG298" s="179">
        <f>IF(N298="zákl. přenesená",J298,0)</f>
        <v>0</v>
      </c>
      <c r="BH298" s="179">
        <f>IF(N298="sníž. přenesená",J298,0)</f>
        <v>0</v>
      </c>
      <c r="BI298" s="179">
        <f>IF(N298="nulová",J298,0)</f>
        <v>0</v>
      </c>
      <c r="BJ298" s="18" t="s">
        <v>146</v>
      </c>
      <c r="BK298" s="179">
        <f>ROUND(I298*H298,2)</f>
        <v>0</v>
      </c>
      <c r="BL298" s="18" t="s">
        <v>210</v>
      </c>
      <c r="BM298" s="178" t="s">
        <v>675</v>
      </c>
    </row>
    <row r="299" s="2" customFormat="1" ht="16.5" customHeight="1">
      <c r="A299" s="37"/>
      <c r="B299" s="165"/>
      <c r="C299" s="166" t="s">
        <v>676</v>
      </c>
      <c r="D299" s="166" t="s">
        <v>141</v>
      </c>
      <c r="E299" s="167" t="s">
        <v>677</v>
      </c>
      <c r="F299" s="168" t="s">
        <v>678</v>
      </c>
      <c r="G299" s="169" t="s">
        <v>144</v>
      </c>
      <c r="H299" s="170">
        <v>2</v>
      </c>
      <c r="I299" s="171"/>
      <c r="J299" s="172">
        <f>ROUND(I299*H299,2)</f>
        <v>0</v>
      </c>
      <c r="K299" s="173"/>
      <c r="L299" s="38"/>
      <c r="M299" s="174" t="s">
        <v>1</v>
      </c>
      <c r="N299" s="175" t="s">
        <v>40</v>
      </c>
      <c r="O299" s="76"/>
      <c r="P299" s="176">
        <f>O299*H299</f>
        <v>0</v>
      </c>
      <c r="Q299" s="176">
        <v>0</v>
      </c>
      <c r="R299" s="176">
        <f>Q299*H299</f>
        <v>0</v>
      </c>
      <c r="S299" s="176">
        <v>0.00084999999999999995</v>
      </c>
      <c r="T299" s="177">
        <f>S299*H299</f>
        <v>0.0016999999999999999</v>
      </c>
      <c r="U299" s="37"/>
      <c r="V299" s="37"/>
      <c r="W299" s="37"/>
      <c r="X299" s="37"/>
      <c r="Y299" s="37"/>
      <c r="Z299" s="37"/>
      <c r="AA299" s="37"/>
      <c r="AB299" s="37"/>
      <c r="AC299" s="37"/>
      <c r="AD299" s="37"/>
      <c r="AE299" s="37"/>
      <c r="AR299" s="178" t="s">
        <v>210</v>
      </c>
      <c r="AT299" s="178" t="s">
        <v>141</v>
      </c>
      <c r="AU299" s="178" t="s">
        <v>146</v>
      </c>
      <c r="AY299" s="18" t="s">
        <v>138</v>
      </c>
      <c r="BE299" s="179">
        <f>IF(N299="základní",J299,0)</f>
        <v>0</v>
      </c>
      <c r="BF299" s="179">
        <f>IF(N299="snížená",J299,0)</f>
        <v>0</v>
      </c>
      <c r="BG299" s="179">
        <f>IF(N299="zákl. přenesená",J299,0)</f>
        <v>0</v>
      </c>
      <c r="BH299" s="179">
        <f>IF(N299="sníž. přenesená",J299,0)</f>
        <v>0</v>
      </c>
      <c r="BI299" s="179">
        <f>IF(N299="nulová",J299,0)</f>
        <v>0</v>
      </c>
      <c r="BJ299" s="18" t="s">
        <v>146</v>
      </c>
      <c r="BK299" s="179">
        <f>ROUND(I299*H299,2)</f>
        <v>0</v>
      </c>
      <c r="BL299" s="18" t="s">
        <v>210</v>
      </c>
      <c r="BM299" s="178" t="s">
        <v>679</v>
      </c>
    </row>
    <row r="300" s="2" customFormat="1" ht="16.5" customHeight="1">
      <c r="A300" s="37"/>
      <c r="B300" s="165"/>
      <c r="C300" s="166" t="s">
        <v>338</v>
      </c>
      <c r="D300" s="166" t="s">
        <v>141</v>
      </c>
      <c r="E300" s="167" t="s">
        <v>680</v>
      </c>
      <c r="F300" s="168" t="s">
        <v>681</v>
      </c>
      <c r="G300" s="169" t="s">
        <v>144</v>
      </c>
      <c r="H300" s="170">
        <v>2</v>
      </c>
      <c r="I300" s="171"/>
      <c r="J300" s="172">
        <f>ROUND(I300*H300,2)</f>
        <v>0</v>
      </c>
      <c r="K300" s="173"/>
      <c r="L300" s="38"/>
      <c r="M300" s="174" t="s">
        <v>1</v>
      </c>
      <c r="N300" s="175" t="s">
        <v>40</v>
      </c>
      <c r="O300" s="76"/>
      <c r="P300" s="176">
        <f>O300*H300</f>
        <v>0</v>
      </c>
      <c r="Q300" s="176">
        <v>0</v>
      </c>
      <c r="R300" s="176">
        <f>Q300*H300</f>
        <v>0</v>
      </c>
      <c r="S300" s="176">
        <v>0.0050000000000000001</v>
      </c>
      <c r="T300" s="177">
        <f>S300*H300</f>
        <v>0.01</v>
      </c>
      <c r="U300" s="37"/>
      <c r="V300" s="37"/>
      <c r="W300" s="37"/>
      <c r="X300" s="37"/>
      <c r="Y300" s="37"/>
      <c r="Z300" s="37"/>
      <c r="AA300" s="37"/>
      <c r="AB300" s="37"/>
      <c r="AC300" s="37"/>
      <c r="AD300" s="37"/>
      <c r="AE300" s="37"/>
      <c r="AR300" s="178" t="s">
        <v>210</v>
      </c>
      <c r="AT300" s="178" t="s">
        <v>141</v>
      </c>
      <c r="AU300" s="178" t="s">
        <v>146</v>
      </c>
      <c r="AY300" s="18" t="s">
        <v>138</v>
      </c>
      <c r="BE300" s="179">
        <f>IF(N300="základní",J300,0)</f>
        <v>0</v>
      </c>
      <c r="BF300" s="179">
        <f>IF(N300="snížená",J300,0)</f>
        <v>0</v>
      </c>
      <c r="BG300" s="179">
        <f>IF(N300="zákl. přenesená",J300,0)</f>
        <v>0</v>
      </c>
      <c r="BH300" s="179">
        <f>IF(N300="sníž. přenesená",J300,0)</f>
        <v>0</v>
      </c>
      <c r="BI300" s="179">
        <f>IF(N300="nulová",J300,0)</f>
        <v>0</v>
      </c>
      <c r="BJ300" s="18" t="s">
        <v>146</v>
      </c>
      <c r="BK300" s="179">
        <f>ROUND(I300*H300,2)</f>
        <v>0</v>
      </c>
      <c r="BL300" s="18" t="s">
        <v>210</v>
      </c>
      <c r="BM300" s="178" t="s">
        <v>682</v>
      </c>
    </row>
    <row r="301" s="2" customFormat="1" ht="33" customHeight="1">
      <c r="A301" s="37"/>
      <c r="B301" s="165"/>
      <c r="C301" s="166" t="s">
        <v>683</v>
      </c>
      <c r="D301" s="166" t="s">
        <v>141</v>
      </c>
      <c r="E301" s="167" t="s">
        <v>684</v>
      </c>
      <c r="F301" s="168" t="s">
        <v>685</v>
      </c>
      <c r="G301" s="169" t="s">
        <v>385</v>
      </c>
      <c r="H301" s="207"/>
      <c r="I301" s="171"/>
      <c r="J301" s="172">
        <f>ROUND(I301*H301,2)</f>
        <v>0</v>
      </c>
      <c r="K301" s="173"/>
      <c r="L301" s="38"/>
      <c r="M301" s="174" t="s">
        <v>1</v>
      </c>
      <c r="N301" s="175" t="s">
        <v>40</v>
      </c>
      <c r="O301" s="76"/>
      <c r="P301" s="176">
        <f>O301*H301</f>
        <v>0</v>
      </c>
      <c r="Q301" s="176">
        <v>0</v>
      </c>
      <c r="R301" s="176">
        <f>Q301*H301</f>
        <v>0</v>
      </c>
      <c r="S301" s="176">
        <v>0</v>
      </c>
      <c r="T301" s="177">
        <f>S301*H301</f>
        <v>0</v>
      </c>
      <c r="U301" s="37"/>
      <c r="V301" s="37"/>
      <c r="W301" s="37"/>
      <c r="X301" s="37"/>
      <c r="Y301" s="37"/>
      <c r="Z301" s="37"/>
      <c r="AA301" s="37"/>
      <c r="AB301" s="37"/>
      <c r="AC301" s="37"/>
      <c r="AD301" s="37"/>
      <c r="AE301" s="37"/>
      <c r="AR301" s="178" t="s">
        <v>210</v>
      </c>
      <c r="AT301" s="178" t="s">
        <v>141</v>
      </c>
      <c r="AU301" s="178" t="s">
        <v>146</v>
      </c>
      <c r="AY301" s="18" t="s">
        <v>138</v>
      </c>
      <c r="BE301" s="179">
        <f>IF(N301="základní",J301,0)</f>
        <v>0</v>
      </c>
      <c r="BF301" s="179">
        <f>IF(N301="snížená",J301,0)</f>
        <v>0</v>
      </c>
      <c r="BG301" s="179">
        <f>IF(N301="zákl. přenesená",J301,0)</f>
        <v>0</v>
      </c>
      <c r="BH301" s="179">
        <f>IF(N301="sníž. přenesená",J301,0)</f>
        <v>0</v>
      </c>
      <c r="BI301" s="179">
        <f>IF(N301="nulová",J301,0)</f>
        <v>0</v>
      </c>
      <c r="BJ301" s="18" t="s">
        <v>146</v>
      </c>
      <c r="BK301" s="179">
        <f>ROUND(I301*H301,2)</f>
        <v>0</v>
      </c>
      <c r="BL301" s="18" t="s">
        <v>210</v>
      </c>
      <c r="BM301" s="178" t="s">
        <v>686</v>
      </c>
    </row>
    <row r="302" s="12" customFormat="1" ht="22.8" customHeight="1">
      <c r="A302" s="12"/>
      <c r="B302" s="152"/>
      <c r="C302" s="12"/>
      <c r="D302" s="153" t="s">
        <v>73</v>
      </c>
      <c r="E302" s="163" t="s">
        <v>687</v>
      </c>
      <c r="F302" s="163" t="s">
        <v>688</v>
      </c>
      <c r="G302" s="12"/>
      <c r="H302" s="12"/>
      <c r="I302" s="155"/>
      <c r="J302" s="164">
        <f>BK302</f>
        <v>0</v>
      </c>
      <c r="K302" s="12"/>
      <c r="L302" s="152"/>
      <c r="M302" s="157"/>
      <c r="N302" s="158"/>
      <c r="O302" s="158"/>
      <c r="P302" s="159">
        <f>SUM(P303:P307)</f>
        <v>0</v>
      </c>
      <c r="Q302" s="158"/>
      <c r="R302" s="159">
        <f>SUM(R303:R307)</f>
        <v>0.024135839999999999</v>
      </c>
      <c r="S302" s="158"/>
      <c r="T302" s="160">
        <f>SUM(T303:T307)</f>
        <v>0</v>
      </c>
      <c r="U302" s="12"/>
      <c r="V302" s="12"/>
      <c r="W302" s="12"/>
      <c r="X302" s="12"/>
      <c r="Y302" s="12"/>
      <c r="Z302" s="12"/>
      <c r="AA302" s="12"/>
      <c r="AB302" s="12"/>
      <c r="AC302" s="12"/>
      <c r="AD302" s="12"/>
      <c r="AE302" s="12"/>
      <c r="AR302" s="153" t="s">
        <v>146</v>
      </c>
      <c r="AT302" s="161" t="s">
        <v>73</v>
      </c>
      <c r="AU302" s="161" t="s">
        <v>79</v>
      </c>
      <c r="AY302" s="153" t="s">
        <v>138</v>
      </c>
      <c r="BK302" s="162">
        <f>SUM(BK303:BK307)</f>
        <v>0</v>
      </c>
    </row>
    <row r="303" s="2" customFormat="1" ht="24.15" customHeight="1">
      <c r="A303" s="37"/>
      <c r="B303" s="165"/>
      <c r="C303" s="166" t="s">
        <v>689</v>
      </c>
      <c r="D303" s="166" t="s">
        <v>141</v>
      </c>
      <c r="E303" s="167" t="s">
        <v>690</v>
      </c>
      <c r="F303" s="168" t="s">
        <v>691</v>
      </c>
      <c r="G303" s="169" t="s">
        <v>150</v>
      </c>
      <c r="H303" s="170">
        <v>8</v>
      </c>
      <c r="I303" s="171"/>
      <c r="J303" s="172">
        <f>ROUND(I303*H303,2)</f>
        <v>0</v>
      </c>
      <c r="K303" s="173"/>
      <c r="L303" s="38"/>
      <c r="M303" s="174" t="s">
        <v>1</v>
      </c>
      <c r="N303" s="175" t="s">
        <v>40</v>
      </c>
      <c r="O303" s="76"/>
      <c r="P303" s="176">
        <f>O303*H303</f>
        <v>0</v>
      </c>
      <c r="Q303" s="176">
        <v>0.00033</v>
      </c>
      <c r="R303" s="176">
        <f>Q303*H303</f>
        <v>0.00264</v>
      </c>
      <c r="S303" s="176">
        <v>0</v>
      </c>
      <c r="T303" s="177">
        <f>S303*H303</f>
        <v>0</v>
      </c>
      <c r="U303" s="37"/>
      <c r="V303" s="37"/>
      <c r="W303" s="37"/>
      <c r="X303" s="37"/>
      <c r="Y303" s="37"/>
      <c r="Z303" s="37"/>
      <c r="AA303" s="37"/>
      <c r="AB303" s="37"/>
      <c r="AC303" s="37"/>
      <c r="AD303" s="37"/>
      <c r="AE303" s="37"/>
      <c r="AR303" s="178" t="s">
        <v>210</v>
      </c>
      <c r="AT303" s="178" t="s">
        <v>141</v>
      </c>
      <c r="AU303" s="178" t="s">
        <v>146</v>
      </c>
      <c r="AY303" s="18" t="s">
        <v>138</v>
      </c>
      <c r="BE303" s="179">
        <f>IF(N303="základní",J303,0)</f>
        <v>0</v>
      </c>
      <c r="BF303" s="179">
        <f>IF(N303="snížená",J303,0)</f>
        <v>0</v>
      </c>
      <c r="BG303" s="179">
        <f>IF(N303="zákl. přenesená",J303,0)</f>
        <v>0</v>
      </c>
      <c r="BH303" s="179">
        <f>IF(N303="sníž. přenesená",J303,0)</f>
        <v>0</v>
      </c>
      <c r="BI303" s="179">
        <f>IF(N303="nulová",J303,0)</f>
        <v>0</v>
      </c>
      <c r="BJ303" s="18" t="s">
        <v>146</v>
      </c>
      <c r="BK303" s="179">
        <f>ROUND(I303*H303,2)</f>
        <v>0</v>
      </c>
      <c r="BL303" s="18" t="s">
        <v>210</v>
      </c>
      <c r="BM303" s="178" t="s">
        <v>692</v>
      </c>
    </row>
    <row r="304" s="2" customFormat="1" ht="24.15" customHeight="1">
      <c r="A304" s="37"/>
      <c r="B304" s="165"/>
      <c r="C304" s="196" t="s">
        <v>693</v>
      </c>
      <c r="D304" s="196" t="s">
        <v>356</v>
      </c>
      <c r="E304" s="197" t="s">
        <v>694</v>
      </c>
      <c r="F304" s="198" t="s">
        <v>695</v>
      </c>
      <c r="G304" s="199" t="s">
        <v>150</v>
      </c>
      <c r="H304" s="200">
        <v>8.7119999999999997</v>
      </c>
      <c r="I304" s="201"/>
      <c r="J304" s="202">
        <f>ROUND(I304*H304,2)</f>
        <v>0</v>
      </c>
      <c r="K304" s="203"/>
      <c r="L304" s="204"/>
      <c r="M304" s="205" t="s">
        <v>1</v>
      </c>
      <c r="N304" s="206" t="s">
        <v>40</v>
      </c>
      <c r="O304" s="76"/>
      <c r="P304" s="176">
        <f>O304*H304</f>
        <v>0</v>
      </c>
      <c r="Q304" s="176">
        <v>0.0024599999999999999</v>
      </c>
      <c r="R304" s="176">
        <f>Q304*H304</f>
        <v>0.021431519999999999</v>
      </c>
      <c r="S304" s="176">
        <v>0</v>
      </c>
      <c r="T304" s="177">
        <f>S304*H304</f>
        <v>0</v>
      </c>
      <c r="U304" s="37"/>
      <c r="V304" s="37"/>
      <c r="W304" s="37"/>
      <c r="X304" s="37"/>
      <c r="Y304" s="37"/>
      <c r="Z304" s="37"/>
      <c r="AA304" s="37"/>
      <c r="AB304" s="37"/>
      <c r="AC304" s="37"/>
      <c r="AD304" s="37"/>
      <c r="AE304" s="37"/>
      <c r="AR304" s="178" t="s">
        <v>286</v>
      </c>
      <c r="AT304" s="178" t="s">
        <v>356</v>
      </c>
      <c r="AU304" s="178" t="s">
        <v>146</v>
      </c>
      <c r="AY304" s="18" t="s">
        <v>138</v>
      </c>
      <c r="BE304" s="179">
        <f>IF(N304="základní",J304,0)</f>
        <v>0</v>
      </c>
      <c r="BF304" s="179">
        <f>IF(N304="snížená",J304,0)</f>
        <v>0</v>
      </c>
      <c r="BG304" s="179">
        <f>IF(N304="zákl. přenesená",J304,0)</f>
        <v>0</v>
      </c>
      <c r="BH304" s="179">
        <f>IF(N304="sníž. přenesená",J304,0)</f>
        <v>0</v>
      </c>
      <c r="BI304" s="179">
        <f>IF(N304="nulová",J304,0)</f>
        <v>0</v>
      </c>
      <c r="BJ304" s="18" t="s">
        <v>146</v>
      </c>
      <c r="BK304" s="179">
        <f>ROUND(I304*H304,2)</f>
        <v>0</v>
      </c>
      <c r="BL304" s="18" t="s">
        <v>210</v>
      </c>
      <c r="BM304" s="178" t="s">
        <v>696</v>
      </c>
    </row>
    <row r="305" s="13" customFormat="1">
      <c r="A305" s="13"/>
      <c r="B305" s="180"/>
      <c r="C305" s="13"/>
      <c r="D305" s="181" t="s">
        <v>169</v>
      </c>
      <c r="E305" s="13"/>
      <c r="F305" s="183" t="s">
        <v>697</v>
      </c>
      <c r="G305" s="13"/>
      <c r="H305" s="184">
        <v>8.7119999999999997</v>
      </c>
      <c r="I305" s="185"/>
      <c r="J305" s="13"/>
      <c r="K305" s="13"/>
      <c r="L305" s="180"/>
      <c r="M305" s="186"/>
      <c r="N305" s="187"/>
      <c r="O305" s="187"/>
      <c r="P305" s="187"/>
      <c r="Q305" s="187"/>
      <c r="R305" s="187"/>
      <c r="S305" s="187"/>
      <c r="T305" s="188"/>
      <c r="U305" s="13"/>
      <c r="V305" s="13"/>
      <c r="W305" s="13"/>
      <c r="X305" s="13"/>
      <c r="Y305" s="13"/>
      <c r="Z305" s="13"/>
      <c r="AA305" s="13"/>
      <c r="AB305" s="13"/>
      <c r="AC305" s="13"/>
      <c r="AD305" s="13"/>
      <c r="AE305" s="13"/>
      <c r="AT305" s="182" t="s">
        <v>169</v>
      </c>
      <c r="AU305" s="182" t="s">
        <v>146</v>
      </c>
      <c r="AV305" s="13" t="s">
        <v>146</v>
      </c>
      <c r="AW305" s="13" t="s">
        <v>3</v>
      </c>
      <c r="AX305" s="13" t="s">
        <v>79</v>
      </c>
      <c r="AY305" s="182" t="s">
        <v>138</v>
      </c>
    </row>
    <row r="306" s="2" customFormat="1" ht="21.75" customHeight="1">
      <c r="A306" s="37"/>
      <c r="B306" s="165"/>
      <c r="C306" s="166" t="s">
        <v>698</v>
      </c>
      <c r="D306" s="166" t="s">
        <v>141</v>
      </c>
      <c r="E306" s="167" t="s">
        <v>699</v>
      </c>
      <c r="F306" s="168" t="s">
        <v>700</v>
      </c>
      <c r="G306" s="169" t="s">
        <v>144</v>
      </c>
      <c r="H306" s="170">
        <v>2</v>
      </c>
      <c r="I306" s="171"/>
      <c r="J306" s="172">
        <f>ROUND(I306*H306,2)</f>
        <v>0</v>
      </c>
      <c r="K306" s="173"/>
      <c r="L306" s="38"/>
      <c r="M306" s="174" t="s">
        <v>1</v>
      </c>
      <c r="N306" s="175" t="s">
        <v>40</v>
      </c>
      <c r="O306" s="76"/>
      <c r="P306" s="176">
        <f>O306*H306</f>
        <v>0</v>
      </c>
      <c r="Q306" s="176">
        <v>1.2160000000000001E-05</v>
      </c>
      <c r="R306" s="176">
        <f>Q306*H306</f>
        <v>2.4320000000000001E-05</v>
      </c>
      <c r="S306" s="176">
        <v>0</v>
      </c>
      <c r="T306" s="177">
        <f>S306*H306</f>
        <v>0</v>
      </c>
      <c r="U306" s="37"/>
      <c r="V306" s="37"/>
      <c r="W306" s="37"/>
      <c r="X306" s="37"/>
      <c r="Y306" s="37"/>
      <c r="Z306" s="37"/>
      <c r="AA306" s="37"/>
      <c r="AB306" s="37"/>
      <c r="AC306" s="37"/>
      <c r="AD306" s="37"/>
      <c r="AE306" s="37"/>
      <c r="AR306" s="178" t="s">
        <v>210</v>
      </c>
      <c r="AT306" s="178" t="s">
        <v>141</v>
      </c>
      <c r="AU306" s="178" t="s">
        <v>146</v>
      </c>
      <c r="AY306" s="18" t="s">
        <v>138</v>
      </c>
      <c r="BE306" s="179">
        <f>IF(N306="základní",J306,0)</f>
        <v>0</v>
      </c>
      <c r="BF306" s="179">
        <f>IF(N306="snížená",J306,0)</f>
        <v>0</v>
      </c>
      <c r="BG306" s="179">
        <f>IF(N306="zákl. přenesená",J306,0)</f>
        <v>0</v>
      </c>
      <c r="BH306" s="179">
        <f>IF(N306="sníž. přenesená",J306,0)</f>
        <v>0</v>
      </c>
      <c r="BI306" s="179">
        <f>IF(N306="nulová",J306,0)</f>
        <v>0</v>
      </c>
      <c r="BJ306" s="18" t="s">
        <v>146</v>
      </c>
      <c r="BK306" s="179">
        <f>ROUND(I306*H306,2)</f>
        <v>0</v>
      </c>
      <c r="BL306" s="18" t="s">
        <v>210</v>
      </c>
      <c r="BM306" s="178" t="s">
        <v>701</v>
      </c>
    </row>
    <row r="307" s="2" customFormat="1" ht="21.75" customHeight="1">
      <c r="A307" s="37"/>
      <c r="B307" s="165"/>
      <c r="C307" s="166" t="s">
        <v>343</v>
      </c>
      <c r="D307" s="166" t="s">
        <v>141</v>
      </c>
      <c r="E307" s="167" t="s">
        <v>702</v>
      </c>
      <c r="F307" s="168" t="s">
        <v>703</v>
      </c>
      <c r="G307" s="169" t="s">
        <v>144</v>
      </c>
      <c r="H307" s="170">
        <v>4</v>
      </c>
      <c r="I307" s="171"/>
      <c r="J307" s="172">
        <f>ROUND(I307*H307,2)</f>
        <v>0</v>
      </c>
      <c r="K307" s="173"/>
      <c r="L307" s="38"/>
      <c r="M307" s="174" t="s">
        <v>1</v>
      </c>
      <c r="N307" s="175" t="s">
        <v>40</v>
      </c>
      <c r="O307" s="76"/>
      <c r="P307" s="176">
        <f>O307*H307</f>
        <v>0</v>
      </c>
      <c r="Q307" s="176">
        <v>1.0000000000000001E-05</v>
      </c>
      <c r="R307" s="176">
        <f>Q307*H307</f>
        <v>4.0000000000000003E-05</v>
      </c>
      <c r="S307" s="176">
        <v>0</v>
      </c>
      <c r="T307" s="177">
        <f>S307*H307</f>
        <v>0</v>
      </c>
      <c r="U307" s="37"/>
      <c r="V307" s="37"/>
      <c r="W307" s="37"/>
      <c r="X307" s="37"/>
      <c r="Y307" s="37"/>
      <c r="Z307" s="37"/>
      <c r="AA307" s="37"/>
      <c r="AB307" s="37"/>
      <c r="AC307" s="37"/>
      <c r="AD307" s="37"/>
      <c r="AE307" s="37"/>
      <c r="AR307" s="178" t="s">
        <v>210</v>
      </c>
      <c r="AT307" s="178" t="s">
        <v>141</v>
      </c>
      <c r="AU307" s="178" t="s">
        <v>146</v>
      </c>
      <c r="AY307" s="18" t="s">
        <v>138</v>
      </c>
      <c r="BE307" s="179">
        <f>IF(N307="základní",J307,0)</f>
        <v>0</v>
      </c>
      <c r="BF307" s="179">
        <f>IF(N307="snížená",J307,0)</f>
        <v>0</v>
      </c>
      <c r="BG307" s="179">
        <f>IF(N307="zákl. přenesená",J307,0)</f>
        <v>0</v>
      </c>
      <c r="BH307" s="179">
        <f>IF(N307="sníž. přenesená",J307,0)</f>
        <v>0</v>
      </c>
      <c r="BI307" s="179">
        <f>IF(N307="nulová",J307,0)</f>
        <v>0</v>
      </c>
      <c r="BJ307" s="18" t="s">
        <v>146</v>
      </c>
      <c r="BK307" s="179">
        <f>ROUND(I307*H307,2)</f>
        <v>0</v>
      </c>
      <c r="BL307" s="18" t="s">
        <v>210</v>
      </c>
      <c r="BM307" s="178" t="s">
        <v>704</v>
      </c>
    </row>
    <row r="308" s="12" customFormat="1" ht="22.8" customHeight="1">
      <c r="A308" s="12"/>
      <c r="B308" s="152"/>
      <c r="C308" s="12"/>
      <c r="D308" s="153" t="s">
        <v>73</v>
      </c>
      <c r="E308" s="163" t="s">
        <v>705</v>
      </c>
      <c r="F308" s="163" t="s">
        <v>706</v>
      </c>
      <c r="G308" s="12"/>
      <c r="H308" s="12"/>
      <c r="I308" s="155"/>
      <c r="J308" s="164">
        <f>BK308</f>
        <v>0</v>
      </c>
      <c r="K308" s="12"/>
      <c r="L308" s="152"/>
      <c r="M308" s="157"/>
      <c r="N308" s="158"/>
      <c r="O308" s="158"/>
      <c r="P308" s="159">
        <f>SUM(P309:P312)</f>
        <v>0</v>
      </c>
      <c r="Q308" s="158"/>
      <c r="R308" s="159">
        <f>SUM(R309:R312)</f>
        <v>0.0042922847999999998</v>
      </c>
      <c r="S308" s="158"/>
      <c r="T308" s="160">
        <f>SUM(T309:T312)</f>
        <v>0</v>
      </c>
      <c r="U308" s="12"/>
      <c r="V308" s="12"/>
      <c r="W308" s="12"/>
      <c r="X308" s="12"/>
      <c r="Y308" s="12"/>
      <c r="Z308" s="12"/>
      <c r="AA308" s="12"/>
      <c r="AB308" s="12"/>
      <c r="AC308" s="12"/>
      <c r="AD308" s="12"/>
      <c r="AE308" s="12"/>
      <c r="AR308" s="153" t="s">
        <v>146</v>
      </c>
      <c r="AT308" s="161" t="s">
        <v>73</v>
      </c>
      <c r="AU308" s="161" t="s">
        <v>79</v>
      </c>
      <c r="AY308" s="153" t="s">
        <v>138</v>
      </c>
      <c r="BK308" s="162">
        <f>SUM(BK309:BK312)</f>
        <v>0</v>
      </c>
    </row>
    <row r="309" s="2" customFormat="1" ht="24.15" customHeight="1">
      <c r="A309" s="37"/>
      <c r="B309" s="165"/>
      <c r="C309" s="166" t="s">
        <v>707</v>
      </c>
      <c r="D309" s="166" t="s">
        <v>141</v>
      </c>
      <c r="E309" s="167" t="s">
        <v>708</v>
      </c>
      <c r="F309" s="168" t="s">
        <v>709</v>
      </c>
      <c r="G309" s="169" t="s">
        <v>144</v>
      </c>
      <c r="H309" s="170">
        <v>2</v>
      </c>
      <c r="I309" s="171"/>
      <c r="J309" s="172">
        <f>ROUND(I309*H309,2)</f>
        <v>0</v>
      </c>
      <c r="K309" s="173"/>
      <c r="L309" s="38"/>
      <c r="M309" s="174" t="s">
        <v>1</v>
      </c>
      <c r="N309" s="175" t="s">
        <v>40</v>
      </c>
      <c r="O309" s="76"/>
      <c r="P309" s="176">
        <f>O309*H309</f>
        <v>0</v>
      </c>
      <c r="Q309" s="176">
        <v>0.00065956999999999995</v>
      </c>
      <c r="R309" s="176">
        <f>Q309*H309</f>
        <v>0.0013191399999999999</v>
      </c>
      <c r="S309" s="176">
        <v>0</v>
      </c>
      <c r="T309" s="177">
        <f>S309*H309</f>
        <v>0</v>
      </c>
      <c r="U309" s="37"/>
      <c r="V309" s="37"/>
      <c r="W309" s="37"/>
      <c r="X309" s="37"/>
      <c r="Y309" s="37"/>
      <c r="Z309" s="37"/>
      <c r="AA309" s="37"/>
      <c r="AB309" s="37"/>
      <c r="AC309" s="37"/>
      <c r="AD309" s="37"/>
      <c r="AE309" s="37"/>
      <c r="AR309" s="178" t="s">
        <v>210</v>
      </c>
      <c r="AT309" s="178" t="s">
        <v>141</v>
      </c>
      <c r="AU309" s="178" t="s">
        <v>146</v>
      </c>
      <c r="AY309" s="18" t="s">
        <v>138</v>
      </c>
      <c r="BE309" s="179">
        <f>IF(N309="základní",J309,0)</f>
        <v>0</v>
      </c>
      <c r="BF309" s="179">
        <f>IF(N309="snížená",J309,0)</f>
        <v>0</v>
      </c>
      <c r="BG309" s="179">
        <f>IF(N309="zákl. přenesená",J309,0)</f>
        <v>0</v>
      </c>
      <c r="BH309" s="179">
        <f>IF(N309="sníž. přenesená",J309,0)</f>
        <v>0</v>
      </c>
      <c r="BI309" s="179">
        <f>IF(N309="nulová",J309,0)</f>
        <v>0</v>
      </c>
      <c r="BJ309" s="18" t="s">
        <v>146</v>
      </c>
      <c r="BK309" s="179">
        <f>ROUND(I309*H309,2)</f>
        <v>0</v>
      </c>
      <c r="BL309" s="18" t="s">
        <v>210</v>
      </c>
      <c r="BM309" s="178" t="s">
        <v>710</v>
      </c>
    </row>
    <row r="310" s="2" customFormat="1" ht="24.15" customHeight="1">
      <c r="A310" s="37"/>
      <c r="B310" s="165"/>
      <c r="C310" s="166" t="s">
        <v>711</v>
      </c>
      <c r="D310" s="166" t="s">
        <v>141</v>
      </c>
      <c r="E310" s="167" t="s">
        <v>712</v>
      </c>
      <c r="F310" s="168" t="s">
        <v>713</v>
      </c>
      <c r="G310" s="169" t="s">
        <v>144</v>
      </c>
      <c r="H310" s="170">
        <v>4</v>
      </c>
      <c r="I310" s="171"/>
      <c r="J310" s="172">
        <f>ROUND(I310*H310,2)</f>
        <v>0</v>
      </c>
      <c r="K310" s="173"/>
      <c r="L310" s="38"/>
      <c r="M310" s="174" t="s">
        <v>1</v>
      </c>
      <c r="N310" s="175" t="s">
        <v>40</v>
      </c>
      <c r="O310" s="76"/>
      <c r="P310" s="176">
        <f>O310*H310</f>
        <v>0</v>
      </c>
      <c r="Q310" s="176">
        <v>0.00025713999999999999</v>
      </c>
      <c r="R310" s="176">
        <f>Q310*H310</f>
        <v>0.00102856</v>
      </c>
      <c r="S310" s="176">
        <v>0</v>
      </c>
      <c r="T310" s="177">
        <f>S310*H310</f>
        <v>0</v>
      </c>
      <c r="U310" s="37"/>
      <c r="V310" s="37"/>
      <c r="W310" s="37"/>
      <c r="X310" s="37"/>
      <c r="Y310" s="37"/>
      <c r="Z310" s="37"/>
      <c r="AA310" s="37"/>
      <c r="AB310" s="37"/>
      <c r="AC310" s="37"/>
      <c r="AD310" s="37"/>
      <c r="AE310" s="37"/>
      <c r="AR310" s="178" t="s">
        <v>210</v>
      </c>
      <c r="AT310" s="178" t="s">
        <v>141</v>
      </c>
      <c r="AU310" s="178" t="s">
        <v>146</v>
      </c>
      <c r="AY310" s="18" t="s">
        <v>138</v>
      </c>
      <c r="BE310" s="179">
        <f>IF(N310="základní",J310,0)</f>
        <v>0</v>
      </c>
      <c r="BF310" s="179">
        <f>IF(N310="snížená",J310,0)</f>
        <v>0</v>
      </c>
      <c r="BG310" s="179">
        <f>IF(N310="zákl. přenesená",J310,0)</f>
        <v>0</v>
      </c>
      <c r="BH310" s="179">
        <f>IF(N310="sníž. přenesená",J310,0)</f>
        <v>0</v>
      </c>
      <c r="BI310" s="179">
        <f>IF(N310="nulová",J310,0)</f>
        <v>0</v>
      </c>
      <c r="BJ310" s="18" t="s">
        <v>146</v>
      </c>
      <c r="BK310" s="179">
        <f>ROUND(I310*H310,2)</f>
        <v>0</v>
      </c>
      <c r="BL310" s="18" t="s">
        <v>210</v>
      </c>
      <c r="BM310" s="178" t="s">
        <v>714</v>
      </c>
    </row>
    <row r="311" s="2" customFormat="1" ht="24.15" customHeight="1">
      <c r="A311" s="37"/>
      <c r="B311" s="165"/>
      <c r="C311" s="166" t="s">
        <v>715</v>
      </c>
      <c r="D311" s="166" t="s">
        <v>141</v>
      </c>
      <c r="E311" s="167" t="s">
        <v>716</v>
      </c>
      <c r="F311" s="168" t="s">
        <v>717</v>
      </c>
      <c r="G311" s="169" t="s">
        <v>144</v>
      </c>
      <c r="H311" s="170">
        <v>2</v>
      </c>
      <c r="I311" s="171"/>
      <c r="J311" s="172">
        <f>ROUND(I311*H311,2)</f>
        <v>0</v>
      </c>
      <c r="K311" s="173"/>
      <c r="L311" s="38"/>
      <c r="M311" s="174" t="s">
        <v>1</v>
      </c>
      <c r="N311" s="175" t="s">
        <v>40</v>
      </c>
      <c r="O311" s="76"/>
      <c r="P311" s="176">
        <f>O311*H311</f>
        <v>0</v>
      </c>
      <c r="Q311" s="176">
        <v>0.00086250740000000002</v>
      </c>
      <c r="R311" s="176">
        <f>Q311*H311</f>
        <v>0.0017250148</v>
      </c>
      <c r="S311" s="176">
        <v>0</v>
      </c>
      <c r="T311" s="177">
        <f>S311*H311</f>
        <v>0</v>
      </c>
      <c r="U311" s="37"/>
      <c r="V311" s="37"/>
      <c r="W311" s="37"/>
      <c r="X311" s="37"/>
      <c r="Y311" s="37"/>
      <c r="Z311" s="37"/>
      <c r="AA311" s="37"/>
      <c r="AB311" s="37"/>
      <c r="AC311" s="37"/>
      <c r="AD311" s="37"/>
      <c r="AE311" s="37"/>
      <c r="AR311" s="178" t="s">
        <v>210</v>
      </c>
      <c r="AT311" s="178" t="s">
        <v>141</v>
      </c>
      <c r="AU311" s="178" t="s">
        <v>146</v>
      </c>
      <c r="AY311" s="18" t="s">
        <v>138</v>
      </c>
      <c r="BE311" s="179">
        <f>IF(N311="základní",J311,0)</f>
        <v>0</v>
      </c>
      <c r="BF311" s="179">
        <f>IF(N311="snížená",J311,0)</f>
        <v>0</v>
      </c>
      <c r="BG311" s="179">
        <f>IF(N311="zákl. přenesená",J311,0)</f>
        <v>0</v>
      </c>
      <c r="BH311" s="179">
        <f>IF(N311="sníž. přenesená",J311,0)</f>
        <v>0</v>
      </c>
      <c r="BI311" s="179">
        <f>IF(N311="nulová",J311,0)</f>
        <v>0</v>
      </c>
      <c r="BJ311" s="18" t="s">
        <v>146</v>
      </c>
      <c r="BK311" s="179">
        <f>ROUND(I311*H311,2)</f>
        <v>0</v>
      </c>
      <c r="BL311" s="18" t="s">
        <v>210</v>
      </c>
      <c r="BM311" s="178" t="s">
        <v>718</v>
      </c>
    </row>
    <row r="312" s="2" customFormat="1" ht="24.15" customHeight="1">
      <c r="A312" s="37"/>
      <c r="B312" s="165"/>
      <c r="C312" s="166" t="s">
        <v>719</v>
      </c>
      <c r="D312" s="166" t="s">
        <v>141</v>
      </c>
      <c r="E312" s="167" t="s">
        <v>720</v>
      </c>
      <c r="F312" s="168" t="s">
        <v>721</v>
      </c>
      <c r="G312" s="169" t="s">
        <v>144</v>
      </c>
      <c r="H312" s="170">
        <v>1</v>
      </c>
      <c r="I312" s="171"/>
      <c r="J312" s="172">
        <f>ROUND(I312*H312,2)</f>
        <v>0</v>
      </c>
      <c r="K312" s="173"/>
      <c r="L312" s="38"/>
      <c r="M312" s="174" t="s">
        <v>1</v>
      </c>
      <c r="N312" s="175" t="s">
        <v>40</v>
      </c>
      <c r="O312" s="76"/>
      <c r="P312" s="176">
        <f>O312*H312</f>
        <v>0</v>
      </c>
      <c r="Q312" s="176">
        <v>0.00021956999999999999</v>
      </c>
      <c r="R312" s="176">
        <f>Q312*H312</f>
        <v>0.00021956999999999999</v>
      </c>
      <c r="S312" s="176">
        <v>0</v>
      </c>
      <c r="T312" s="177">
        <f>S312*H312</f>
        <v>0</v>
      </c>
      <c r="U312" s="37"/>
      <c r="V312" s="37"/>
      <c r="W312" s="37"/>
      <c r="X312" s="37"/>
      <c r="Y312" s="37"/>
      <c r="Z312" s="37"/>
      <c r="AA312" s="37"/>
      <c r="AB312" s="37"/>
      <c r="AC312" s="37"/>
      <c r="AD312" s="37"/>
      <c r="AE312" s="37"/>
      <c r="AR312" s="178" t="s">
        <v>210</v>
      </c>
      <c r="AT312" s="178" t="s">
        <v>141</v>
      </c>
      <c r="AU312" s="178" t="s">
        <v>146</v>
      </c>
      <c r="AY312" s="18" t="s">
        <v>138</v>
      </c>
      <c r="BE312" s="179">
        <f>IF(N312="základní",J312,0)</f>
        <v>0</v>
      </c>
      <c r="BF312" s="179">
        <f>IF(N312="snížená",J312,0)</f>
        <v>0</v>
      </c>
      <c r="BG312" s="179">
        <f>IF(N312="zákl. přenesená",J312,0)</f>
        <v>0</v>
      </c>
      <c r="BH312" s="179">
        <f>IF(N312="sníž. přenesená",J312,0)</f>
        <v>0</v>
      </c>
      <c r="BI312" s="179">
        <f>IF(N312="nulová",J312,0)</f>
        <v>0</v>
      </c>
      <c r="BJ312" s="18" t="s">
        <v>146</v>
      </c>
      <c r="BK312" s="179">
        <f>ROUND(I312*H312,2)</f>
        <v>0</v>
      </c>
      <c r="BL312" s="18" t="s">
        <v>210</v>
      </c>
      <c r="BM312" s="178" t="s">
        <v>722</v>
      </c>
    </row>
    <row r="313" s="12" customFormat="1" ht="22.8" customHeight="1">
      <c r="A313" s="12"/>
      <c r="B313" s="152"/>
      <c r="C313" s="12"/>
      <c r="D313" s="153" t="s">
        <v>73</v>
      </c>
      <c r="E313" s="163" t="s">
        <v>723</v>
      </c>
      <c r="F313" s="163" t="s">
        <v>724</v>
      </c>
      <c r="G313" s="12"/>
      <c r="H313" s="12"/>
      <c r="I313" s="155"/>
      <c r="J313" s="164">
        <f>BK313</f>
        <v>0</v>
      </c>
      <c r="K313" s="12"/>
      <c r="L313" s="152"/>
      <c r="M313" s="157"/>
      <c r="N313" s="158"/>
      <c r="O313" s="158"/>
      <c r="P313" s="159">
        <f>SUM(P314:P322)</f>
        <v>0</v>
      </c>
      <c r="Q313" s="158"/>
      <c r="R313" s="159">
        <f>SUM(R314:R322)</f>
        <v>0.012279999999999999</v>
      </c>
      <c r="S313" s="158"/>
      <c r="T313" s="160">
        <f>SUM(T314:T322)</f>
        <v>0.024930000000000001</v>
      </c>
      <c r="U313" s="12"/>
      <c r="V313" s="12"/>
      <c r="W313" s="12"/>
      <c r="X313" s="12"/>
      <c r="Y313" s="12"/>
      <c r="Z313" s="12"/>
      <c r="AA313" s="12"/>
      <c r="AB313" s="12"/>
      <c r="AC313" s="12"/>
      <c r="AD313" s="12"/>
      <c r="AE313" s="12"/>
      <c r="AR313" s="153" t="s">
        <v>146</v>
      </c>
      <c r="AT313" s="161" t="s">
        <v>73</v>
      </c>
      <c r="AU313" s="161" t="s">
        <v>79</v>
      </c>
      <c r="AY313" s="153" t="s">
        <v>138</v>
      </c>
      <c r="BK313" s="162">
        <f>SUM(BK314:BK322)</f>
        <v>0</v>
      </c>
    </row>
    <row r="314" s="2" customFormat="1" ht="24.15" customHeight="1">
      <c r="A314" s="37"/>
      <c r="B314" s="165"/>
      <c r="C314" s="196" t="s">
        <v>725</v>
      </c>
      <c r="D314" s="196" t="s">
        <v>356</v>
      </c>
      <c r="E314" s="197" t="s">
        <v>726</v>
      </c>
      <c r="F314" s="198" t="s">
        <v>727</v>
      </c>
      <c r="G314" s="199" t="s">
        <v>728</v>
      </c>
      <c r="H314" s="200">
        <v>1</v>
      </c>
      <c r="I314" s="201"/>
      <c r="J314" s="202">
        <f>ROUND(I314*H314,2)</f>
        <v>0</v>
      </c>
      <c r="K314" s="203"/>
      <c r="L314" s="204"/>
      <c r="M314" s="205" t="s">
        <v>1</v>
      </c>
      <c r="N314" s="206" t="s">
        <v>40</v>
      </c>
      <c r="O314" s="76"/>
      <c r="P314" s="176">
        <f>O314*H314</f>
        <v>0</v>
      </c>
      <c r="Q314" s="176">
        <v>8.0000000000000007E-05</v>
      </c>
      <c r="R314" s="176">
        <f>Q314*H314</f>
        <v>8.0000000000000007E-05</v>
      </c>
      <c r="S314" s="176">
        <v>0</v>
      </c>
      <c r="T314" s="177">
        <f>S314*H314</f>
        <v>0</v>
      </c>
      <c r="U314" s="37"/>
      <c r="V314" s="37"/>
      <c r="W314" s="37"/>
      <c r="X314" s="37"/>
      <c r="Y314" s="37"/>
      <c r="Z314" s="37"/>
      <c r="AA314" s="37"/>
      <c r="AB314" s="37"/>
      <c r="AC314" s="37"/>
      <c r="AD314" s="37"/>
      <c r="AE314" s="37"/>
      <c r="AR314" s="178" t="s">
        <v>286</v>
      </c>
      <c r="AT314" s="178" t="s">
        <v>356</v>
      </c>
      <c r="AU314" s="178" t="s">
        <v>146</v>
      </c>
      <c r="AY314" s="18" t="s">
        <v>138</v>
      </c>
      <c r="BE314" s="179">
        <f>IF(N314="základní",J314,0)</f>
        <v>0</v>
      </c>
      <c r="BF314" s="179">
        <f>IF(N314="snížená",J314,0)</f>
        <v>0</v>
      </c>
      <c r="BG314" s="179">
        <f>IF(N314="zákl. přenesená",J314,0)</f>
        <v>0</v>
      </c>
      <c r="BH314" s="179">
        <f>IF(N314="sníž. přenesená",J314,0)</f>
        <v>0</v>
      </c>
      <c r="BI314" s="179">
        <f>IF(N314="nulová",J314,0)</f>
        <v>0</v>
      </c>
      <c r="BJ314" s="18" t="s">
        <v>146</v>
      </c>
      <c r="BK314" s="179">
        <f>ROUND(I314*H314,2)</f>
        <v>0</v>
      </c>
      <c r="BL314" s="18" t="s">
        <v>210</v>
      </c>
      <c r="BM314" s="178" t="s">
        <v>729</v>
      </c>
    </row>
    <row r="315" s="2" customFormat="1" ht="24.15" customHeight="1">
      <c r="A315" s="37"/>
      <c r="B315" s="165"/>
      <c r="C315" s="166" t="s">
        <v>730</v>
      </c>
      <c r="D315" s="166" t="s">
        <v>141</v>
      </c>
      <c r="E315" s="167" t="s">
        <v>731</v>
      </c>
      <c r="F315" s="168" t="s">
        <v>732</v>
      </c>
      <c r="G315" s="169" t="s">
        <v>144</v>
      </c>
      <c r="H315" s="170">
        <v>4</v>
      </c>
      <c r="I315" s="171"/>
      <c r="J315" s="172">
        <f>ROUND(I315*H315,2)</f>
        <v>0</v>
      </c>
      <c r="K315" s="173"/>
      <c r="L315" s="38"/>
      <c r="M315" s="174" t="s">
        <v>1</v>
      </c>
      <c r="N315" s="175" t="s">
        <v>40</v>
      </c>
      <c r="O315" s="76"/>
      <c r="P315" s="176">
        <f>O315*H315</f>
        <v>0</v>
      </c>
      <c r="Q315" s="176">
        <v>0</v>
      </c>
      <c r="R315" s="176">
        <f>Q315*H315</f>
        <v>0</v>
      </c>
      <c r="S315" s="176">
        <v>0</v>
      </c>
      <c r="T315" s="177">
        <f>S315*H315</f>
        <v>0</v>
      </c>
      <c r="U315" s="37"/>
      <c r="V315" s="37"/>
      <c r="W315" s="37"/>
      <c r="X315" s="37"/>
      <c r="Y315" s="37"/>
      <c r="Z315" s="37"/>
      <c r="AA315" s="37"/>
      <c r="AB315" s="37"/>
      <c r="AC315" s="37"/>
      <c r="AD315" s="37"/>
      <c r="AE315" s="37"/>
      <c r="AR315" s="178" t="s">
        <v>210</v>
      </c>
      <c r="AT315" s="178" t="s">
        <v>141</v>
      </c>
      <c r="AU315" s="178" t="s">
        <v>146</v>
      </c>
      <c r="AY315" s="18" t="s">
        <v>138</v>
      </c>
      <c r="BE315" s="179">
        <f>IF(N315="základní",J315,0)</f>
        <v>0</v>
      </c>
      <c r="BF315" s="179">
        <f>IF(N315="snížená",J315,0)</f>
        <v>0</v>
      </c>
      <c r="BG315" s="179">
        <f>IF(N315="zákl. přenesená",J315,0)</f>
        <v>0</v>
      </c>
      <c r="BH315" s="179">
        <f>IF(N315="sníž. přenesená",J315,0)</f>
        <v>0</v>
      </c>
      <c r="BI315" s="179">
        <f>IF(N315="nulová",J315,0)</f>
        <v>0</v>
      </c>
      <c r="BJ315" s="18" t="s">
        <v>146</v>
      </c>
      <c r="BK315" s="179">
        <f>ROUND(I315*H315,2)</f>
        <v>0</v>
      </c>
      <c r="BL315" s="18" t="s">
        <v>210</v>
      </c>
      <c r="BM315" s="178" t="s">
        <v>733</v>
      </c>
    </row>
    <row r="316" s="2" customFormat="1" ht="24.15" customHeight="1">
      <c r="A316" s="37"/>
      <c r="B316" s="165"/>
      <c r="C316" s="166" t="s">
        <v>734</v>
      </c>
      <c r="D316" s="166" t="s">
        <v>141</v>
      </c>
      <c r="E316" s="167" t="s">
        <v>735</v>
      </c>
      <c r="F316" s="168" t="s">
        <v>736</v>
      </c>
      <c r="G316" s="169" t="s">
        <v>144</v>
      </c>
      <c r="H316" s="170">
        <v>12</v>
      </c>
      <c r="I316" s="171"/>
      <c r="J316" s="172">
        <f>ROUND(I316*H316,2)</f>
        <v>0</v>
      </c>
      <c r="K316" s="173"/>
      <c r="L316" s="38"/>
      <c r="M316" s="174" t="s">
        <v>1</v>
      </c>
      <c r="N316" s="175" t="s">
        <v>40</v>
      </c>
      <c r="O316" s="76"/>
      <c r="P316" s="176">
        <f>O316*H316</f>
        <v>0</v>
      </c>
      <c r="Q316" s="176">
        <v>0.00046999999999999999</v>
      </c>
      <c r="R316" s="176">
        <f>Q316*H316</f>
        <v>0.00564</v>
      </c>
      <c r="S316" s="176">
        <v>0</v>
      </c>
      <c r="T316" s="177">
        <f>S316*H316</f>
        <v>0</v>
      </c>
      <c r="U316" s="37"/>
      <c r="V316" s="37"/>
      <c r="W316" s="37"/>
      <c r="X316" s="37"/>
      <c r="Y316" s="37"/>
      <c r="Z316" s="37"/>
      <c r="AA316" s="37"/>
      <c r="AB316" s="37"/>
      <c r="AC316" s="37"/>
      <c r="AD316" s="37"/>
      <c r="AE316" s="37"/>
      <c r="AR316" s="178" t="s">
        <v>210</v>
      </c>
      <c r="AT316" s="178" t="s">
        <v>141</v>
      </c>
      <c r="AU316" s="178" t="s">
        <v>146</v>
      </c>
      <c r="AY316" s="18" t="s">
        <v>138</v>
      </c>
      <c r="BE316" s="179">
        <f>IF(N316="základní",J316,0)</f>
        <v>0</v>
      </c>
      <c r="BF316" s="179">
        <f>IF(N316="snížená",J316,0)</f>
        <v>0</v>
      </c>
      <c r="BG316" s="179">
        <f>IF(N316="zákl. přenesená",J316,0)</f>
        <v>0</v>
      </c>
      <c r="BH316" s="179">
        <f>IF(N316="sníž. přenesená",J316,0)</f>
        <v>0</v>
      </c>
      <c r="BI316" s="179">
        <f>IF(N316="nulová",J316,0)</f>
        <v>0</v>
      </c>
      <c r="BJ316" s="18" t="s">
        <v>146</v>
      </c>
      <c r="BK316" s="179">
        <f>ROUND(I316*H316,2)</f>
        <v>0</v>
      </c>
      <c r="BL316" s="18" t="s">
        <v>210</v>
      </c>
      <c r="BM316" s="178" t="s">
        <v>737</v>
      </c>
    </row>
    <row r="317" s="2" customFormat="1" ht="24.15" customHeight="1">
      <c r="A317" s="37"/>
      <c r="B317" s="165"/>
      <c r="C317" s="166" t="s">
        <v>738</v>
      </c>
      <c r="D317" s="166" t="s">
        <v>141</v>
      </c>
      <c r="E317" s="167" t="s">
        <v>739</v>
      </c>
      <c r="F317" s="168" t="s">
        <v>740</v>
      </c>
      <c r="G317" s="169" t="s">
        <v>144</v>
      </c>
      <c r="H317" s="170">
        <v>1</v>
      </c>
      <c r="I317" s="171"/>
      <c r="J317" s="172">
        <f>ROUND(I317*H317,2)</f>
        <v>0</v>
      </c>
      <c r="K317" s="173"/>
      <c r="L317" s="38"/>
      <c r="M317" s="174" t="s">
        <v>1</v>
      </c>
      <c r="N317" s="175" t="s">
        <v>40</v>
      </c>
      <c r="O317" s="76"/>
      <c r="P317" s="176">
        <f>O317*H317</f>
        <v>0</v>
      </c>
      <c r="Q317" s="176">
        <v>8.0000000000000007E-05</v>
      </c>
      <c r="R317" s="176">
        <f>Q317*H317</f>
        <v>8.0000000000000007E-05</v>
      </c>
      <c r="S317" s="176">
        <v>0.024930000000000001</v>
      </c>
      <c r="T317" s="177">
        <f>S317*H317</f>
        <v>0.024930000000000001</v>
      </c>
      <c r="U317" s="37"/>
      <c r="V317" s="37"/>
      <c r="W317" s="37"/>
      <c r="X317" s="37"/>
      <c r="Y317" s="37"/>
      <c r="Z317" s="37"/>
      <c r="AA317" s="37"/>
      <c r="AB317" s="37"/>
      <c r="AC317" s="37"/>
      <c r="AD317" s="37"/>
      <c r="AE317" s="37"/>
      <c r="AR317" s="178" t="s">
        <v>210</v>
      </c>
      <c r="AT317" s="178" t="s">
        <v>141</v>
      </c>
      <c r="AU317" s="178" t="s">
        <v>146</v>
      </c>
      <c r="AY317" s="18" t="s">
        <v>138</v>
      </c>
      <c r="BE317" s="179">
        <f>IF(N317="základní",J317,0)</f>
        <v>0</v>
      </c>
      <c r="BF317" s="179">
        <f>IF(N317="snížená",J317,0)</f>
        <v>0</v>
      </c>
      <c r="BG317" s="179">
        <f>IF(N317="zákl. přenesená",J317,0)</f>
        <v>0</v>
      </c>
      <c r="BH317" s="179">
        <f>IF(N317="sníž. přenesená",J317,0)</f>
        <v>0</v>
      </c>
      <c r="BI317" s="179">
        <f>IF(N317="nulová",J317,0)</f>
        <v>0</v>
      </c>
      <c r="BJ317" s="18" t="s">
        <v>146</v>
      </c>
      <c r="BK317" s="179">
        <f>ROUND(I317*H317,2)</f>
        <v>0</v>
      </c>
      <c r="BL317" s="18" t="s">
        <v>210</v>
      </c>
      <c r="BM317" s="178" t="s">
        <v>741</v>
      </c>
    </row>
    <row r="318" s="2" customFormat="1" ht="24.15" customHeight="1">
      <c r="A318" s="37"/>
      <c r="B318" s="165"/>
      <c r="C318" s="166" t="s">
        <v>742</v>
      </c>
      <c r="D318" s="166" t="s">
        <v>141</v>
      </c>
      <c r="E318" s="167" t="s">
        <v>743</v>
      </c>
      <c r="F318" s="168" t="s">
        <v>744</v>
      </c>
      <c r="G318" s="169" t="s">
        <v>745</v>
      </c>
      <c r="H318" s="170">
        <v>1</v>
      </c>
      <c r="I318" s="171"/>
      <c r="J318" s="172">
        <f>ROUND(I318*H318,2)</f>
        <v>0</v>
      </c>
      <c r="K318" s="173"/>
      <c r="L318" s="38"/>
      <c r="M318" s="174" t="s">
        <v>1</v>
      </c>
      <c r="N318" s="175" t="s">
        <v>40</v>
      </c>
      <c r="O318" s="76"/>
      <c r="P318" s="176">
        <f>O318*H318</f>
        <v>0</v>
      </c>
      <c r="Q318" s="176">
        <v>0.0063</v>
      </c>
      <c r="R318" s="176">
        <f>Q318*H318</f>
        <v>0.0063</v>
      </c>
      <c r="S318" s="176">
        <v>0</v>
      </c>
      <c r="T318" s="177">
        <f>S318*H318</f>
        <v>0</v>
      </c>
      <c r="U318" s="37"/>
      <c r="V318" s="37"/>
      <c r="W318" s="37"/>
      <c r="X318" s="37"/>
      <c r="Y318" s="37"/>
      <c r="Z318" s="37"/>
      <c r="AA318" s="37"/>
      <c r="AB318" s="37"/>
      <c r="AC318" s="37"/>
      <c r="AD318" s="37"/>
      <c r="AE318" s="37"/>
      <c r="AR318" s="178" t="s">
        <v>210</v>
      </c>
      <c r="AT318" s="178" t="s">
        <v>141</v>
      </c>
      <c r="AU318" s="178" t="s">
        <v>146</v>
      </c>
      <c r="AY318" s="18" t="s">
        <v>138</v>
      </c>
      <c r="BE318" s="179">
        <f>IF(N318="základní",J318,0)</f>
        <v>0</v>
      </c>
      <c r="BF318" s="179">
        <f>IF(N318="snížená",J318,0)</f>
        <v>0</v>
      </c>
      <c r="BG318" s="179">
        <f>IF(N318="zákl. přenesená",J318,0)</f>
        <v>0</v>
      </c>
      <c r="BH318" s="179">
        <f>IF(N318="sníž. přenesená",J318,0)</f>
        <v>0</v>
      </c>
      <c r="BI318" s="179">
        <f>IF(N318="nulová",J318,0)</f>
        <v>0</v>
      </c>
      <c r="BJ318" s="18" t="s">
        <v>146</v>
      </c>
      <c r="BK318" s="179">
        <f>ROUND(I318*H318,2)</f>
        <v>0</v>
      </c>
      <c r="BL318" s="18" t="s">
        <v>210</v>
      </c>
      <c r="BM318" s="178" t="s">
        <v>746</v>
      </c>
    </row>
    <row r="319" s="2" customFormat="1" ht="21.75" customHeight="1">
      <c r="A319" s="37"/>
      <c r="B319" s="165"/>
      <c r="C319" s="166" t="s">
        <v>747</v>
      </c>
      <c r="D319" s="166" t="s">
        <v>141</v>
      </c>
      <c r="E319" s="167" t="s">
        <v>748</v>
      </c>
      <c r="F319" s="168" t="s">
        <v>749</v>
      </c>
      <c r="G319" s="169" t="s">
        <v>154</v>
      </c>
      <c r="H319" s="170">
        <v>3.6000000000000001</v>
      </c>
      <c r="I319" s="171"/>
      <c r="J319" s="172">
        <f>ROUND(I319*H319,2)</f>
        <v>0</v>
      </c>
      <c r="K319" s="173"/>
      <c r="L319" s="38"/>
      <c r="M319" s="174" t="s">
        <v>1</v>
      </c>
      <c r="N319" s="175" t="s">
        <v>40</v>
      </c>
      <c r="O319" s="76"/>
      <c r="P319" s="176">
        <f>O319*H319</f>
        <v>0</v>
      </c>
      <c r="Q319" s="176">
        <v>0</v>
      </c>
      <c r="R319" s="176">
        <f>Q319*H319</f>
        <v>0</v>
      </c>
      <c r="S319" s="176">
        <v>0</v>
      </c>
      <c r="T319" s="177">
        <f>S319*H319</f>
        <v>0</v>
      </c>
      <c r="U319" s="37"/>
      <c r="V319" s="37"/>
      <c r="W319" s="37"/>
      <c r="X319" s="37"/>
      <c r="Y319" s="37"/>
      <c r="Z319" s="37"/>
      <c r="AA319" s="37"/>
      <c r="AB319" s="37"/>
      <c r="AC319" s="37"/>
      <c r="AD319" s="37"/>
      <c r="AE319" s="37"/>
      <c r="AR319" s="178" t="s">
        <v>210</v>
      </c>
      <c r="AT319" s="178" t="s">
        <v>141</v>
      </c>
      <c r="AU319" s="178" t="s">
        <v>146</v>
      </c>
      <c r="AY319" s="18" t="s">
        <v>138</v>
      </c>
      <c r="BE319" s="179">
        <f>IF(N319="základní",J319,0)</f>
        <v>0</v>
      </c>
      <c r="BF319" s="179">
        <f>IF(N319="snížená",J319,0)</f>
        <v>0</v>
      </c>
      <c r="BG319" s="179">
        <f>IF(N319="zákl. přenesená",J319,0)</f>
        <v>0</v>
      </c>
      <c r="BH319" s="179">
        <f>IF(N319="sníž. přenesená",J319,0)</f>
        <v>0</v>
      </c>
      <c r="BI319" s="179">
        <f>IF(N319="nulová",J319,0)</f>
        <v>0</v>
      </c>
      <c r="BJ319" s="18" t="s">
        <v>146</v>
      </c>
      <c r="BK319" s="179">
        <f>ROUND(I319*H319,2)</f>
        <v>0</v>
      </c>
      <c r="BL319" s="18" t="s">
        <v>210</v>
      </c>
      <c r="BM319" s="178" t="s">
        <v>750</v>
      </c>
    </row>
    <row r="320" s="2" customFormat="1" ht="21.75" customHeight="1">
      <c r="A320" s="37"/>
      <c r="B320" s="165"/>
      <c r="C320" s="166" t="s">
        <v>751</v>
      </c>
      <c r="D320" s="166" t="s">
        <v>141</v>
      </c>
      <c r="E320" s="167" t="s">
        <v>752</v>
      </c>
      <c r="F320" s="168" t="s">
        <v>753</v>
      </c>
      <c r="G320" s="169" t="s">
        <v>154</v>
      </c>
      <c r="H320" s="170">
        <v>3.6000000000000001</v>
      </c>
      <c r="I320" s="171"/>
      <c r="J320" s="172">
        <f>ROUND(I320*H320,2)</f>
        <v>0</v>
      </c>
      <c r="K320" s="173"/>
      <c r="L320" s="38"/>
      <c r="M320" s="174" t="s">
        <v>1</v>
      </c>
      <c r="N320" s="175" t="s">
        <v>40</v>
      </c>
      <c r="O320" s="76"/>
      <c r="P320" s="176">
        <f>O320*H320</f>
        <v>0</v>
      </c>
      <c r="Q320" s="176">
        <v>0</v>
      </c>
      <c r="R320" s="176">
        <f>Q320*H320</f>
        <v>0</v>
      </c>
      <c r="S320" s="176">
        <v>0</v>
      </c>
      <c r="T320" s="177">
        <f>S320*H320</f>
        <v>0</v>
      </c>
      <c r="U320" s="37"/>
      <c r="V320" s="37"/>
      <c r="W320" s="37"/>
      <c r="X320" s="37"/>
      <c r="Y320" s="37"/>
      <c r="Z320" s="37"/>
      <c r="AA320" s="37"/>
      <c r="AB320" s="37"/>
      <c r="AC320" s="37"/>
      <c r="AD320" s="37"/>
      <c r="AE320" s="37"/>
      <c r="AR320" s="178" t="s">
        <v>210</v>
      </c>
      <c r="AT320" s="178" t="s">
        <v>141</v>
      </c>
      <c r="AU320" s="178" t="s">
        <v>146</v>
      </c>
      <c r="AY320" s="18" t="s">
        <v>138</v>
      </c>
      <c r="BE320" s="179">
        <f>IF(N320="základní",J320,0)</f>
        <v>0</v>
      </c>
      <c r="BF320" s="179">
        <f>IF(N320="snížená",J320,0)</f>
        <v>0</v>
      </c>
      <c r="BG320" s="179">
        <f>IF(N320="zákl. přenesená",J320,0)</f>
        <v>0</v>
      </c>
      <c r="BH320" s="179">
        <f>IF(N320="sníž. přenesená",J320,0)</f>
        <v>0</v>
      </c>
      <c r="BI320" s="179">
        <f>IF(N320="nulová",J320,0)</f>
        <v>0</v>
      </c>
      <c r="BJ320" s="18" t="s">
        <v>146</v>
      </c>
      <c r="BK320" s="179">
        <f>ROUND(I320*H320,2)</f>
        <v>0</v>
      </c>
      <c r="BL320" s="18" t="s">
        <v>210</v>
      </c>
      <c r="BM320" s="178" t="s">
        <v>754</v>
      </c>
    </row>
    <row r="321" s="2" customFormat="1" ht="24.15" customHeight="1">
      <c r="A321" s="37"/>
      <c r="B321" s="165"/>
      <c r="C321" s="166" t="s">
        <v>755</v>
      </c>
      <c r="D321" s="166" t="s">
        <v>141</v>
      </c>
      <c r="E321" s="167" t="s">
        <v>756</v>
      </c>
      <c r="F321" s="168" t="s">
        <v>757</v>
      </c>
      <c r="G321" s="169" t="s">
        <v>144</v>
      </c>
      <c r="H321" s="170">
        <v>1</v>
      </c>
      <c r="I321" s="171"/>
      <c r="J321" s="172">
        <f>ROUND(I321*H321,2)</f>
        <v>0</v>
      </c>
      <c r="K321" s="173"/>
      <c r="L321" s="38"/>
      <c r="M321" s="174" t="s">
        <v>1</v>
      </c>
      <c r="N321" s="175" t="s">
        <v>40</v>
      </c>
      <c r="O321" s="76"/>
      <c r="P321" s="176">
        <f>O321*H321</f>
        <v>0</v>
      </c>
      <c r="Q321" s="176">
        <v>0.00018000000000000001</v>
      </c>
      <c r="R321" s="176">
        <f>Q321*H321</f>
        <v>0.00018000000000000001</v>
      </c>
      <c r="S321" s="176">
        <v>0</v>
      </c>
      <c r="T321" s="177">
        <f>S321*H321</f>
        <v>0</v>
      </c>
      <c r="U321" s="37"/>
      <c r="V321" s="37"/>
      <c r="W321" s="37"/>
      <c r="X321" s="37"/>
      <c r="Y321" s="37"/>
      <c r="Z321" s="37"/>
      <c r="AA321" s="37"/>
      <c r="AB321" s="37"/>
      <c r="AC321" s="37"/>
      <c r="AD321" s="37"/>
      <c r="AE321" s="37"/>
      <c r="AR321" s="178" t="s">
        <v>210</v>
      </c>
      <c r="AT321" s="178" t="s">
        <v>141</v>
      </c>
      <c r="AU321" s="178" t="s">
        <v>146</v>
      </c>
      <c r="AY321" s="18" t="s">
        <v>138</v>
      </c>
      <c r="BE321" s="179">
        <f>IF(N321="základní",J321,0)</f>
        <v>0</v>
      </c>
      <c r="BF321" s="179">
        <f>IF(N321="snížená",J321,0)</f>
        <v>0</v>
      </c>
      <c r="BG321" s="179">
        <f>IF(N321="zákl. přenesená",J321,0)</f>
        <v>0</v>
      </c>
      <c r="BH321" s="179">
        <f>IF(N321="sníž. přenesená",J321,0)</f>
        <v>0</v>
      </c>
      <c r="BI321" s="179">
        <f>IF(N321="nulová",J321,0)</f>
        <v>0</v>
      </c>
      <c r="BJ321" s="18" t="s">
        <v>146</v>
      </c>
      <c r="BK321" s="179">
        <f>ROUND(I321*H321,2)</f>
        <v>0</v>
      </c>
      <c r="BL321" s="18" t="s">
        <v>210</v>
      </c>
      <c r="BM321" s="178" t="s">
        <v>758</v>
      </c>
    </row>
    <row r="322" s="2" customFormat="1" ht="16.5" customHeight="1">
      <c r="A322" s="37"/>
      <c r="B322" s="165"/>
      <c r="C322" s="166" t="s">
        <v>759</v>
      </c>
      <c r="D322" s="166" t="s">
        <v>141</v>
      </c>
      <c r="E322" s="167" t="s">
        <v>760</v>
      </c>
      <c r="F322" s="168" t="s">
        <v>761</v>
      </c>
      <c r="G322" s="169" t="s">
        <v>154</v>
      </c>
      <c r="H322" s="170">
        <v>5.7999999999999998</v>
      </c>
      <c r="I322" s="171"/>
      <c r="J322" s="172">
        <f>ROUND(I322*H322,2)</f>
        <v>0</v>
      </c>
      <c r="K322" s="173"/>
      <c r="L322" s="38"/>
      <c r="M322" s="174" t="s">
        <v>1</v>
      </c>
      <c r="N322" s="175" t="s">
        <v>40</v>
      </c>
      <c r="O322" s="76"/>
      <c r="P322" s="176">
        <f>O322*H322</f>
        <v>0</v>
      </c>
      <c r="Q322" s="176">
        <v>0</v>
      </c>
      <c r="R322" s="176">
        <f>Q322*H322</f>
        <v>0</v>
      </c>
      <c r="S322" s="176">
        <v>0</v>
      </c>
      <c r="T322" s="177">
        <f>S322*H322</f>
        <v>0</v>
      </c>
      <c r="U322" s="37"/>
      <c r="V322" s="37"/>
      <c r="W322" s="37"/>
      <c r="X322" s="37"/>
      <c r="Y322" s="37"/>
      <c r="Z322" s="37"/>
      <c r="AA322" s="37"/>
      <c r="AB322" s="37"/>
      <c r="AC322" s="37"/>
      <c r="AD322" s="37"/>
      <c r="AE322" s="37"/>
      <c r="AR322" s="178" t="s">
        <v>210</v>
      </c>
      <c r="AT322" s="178" t="s">
        <v>141</v>
      </c>
      <c r="AU322" s="178" t="s">
        <v>146</v>
      </c>
      <c r="AY322" s="18" t="s">
        <v>138</v>
      </c>
      <c r="BE322" s="179">
        <f>IF(N322="základní",J322,0)</f>
        <v>0</v>
      </c>
      <c r="BF322" s="179">
        <f>IF(N322="snížená",J322,0)</f>
        <v>0</v>
      </c>
      <c r="BG322" s="179">
        <f>IF(N322="zákl. přenesená",J322,0)</f>
        <v>0</v>
      </c>
      <c r="BH322" s="179">
        <f>IF(N322="sníž. přenesená",J322,0)</f>
        <v>0</v>
      </c>
      <c r="BI322" s="179">
        <f>IF(N322="nulová",J322,0)</f>
        <v>0</v>
      </c>
      <c r="BJ322" s="18" t="s">
        <v>146</v>
      </c>
      <c r="BK322" s="179">
        <f>ROUND(I322*H322,2)</f>
        <v>0</v>
      </c>
      <c r="BL322" s="18" t="s">
        <v>210</v>
      </c>
      <c r="BM322" s="178" t="s">
        <v>762</v>
      </c>
    </row>
    <row r="323" s="12" customFormat="1" ht="22.8" customHeight="1">
      <c r="A323" s="12"/>
      <c r="B323" s="152"/>
      <c r="C323" s="12"/>
      <c r="D323" s="153" t="s">
        <v>73</v>
      </c>
      <c r="E323" s="163" t="s">
        <v>763</v>
      </c>
      <c r="F323" s="163" t="s">
        <v>764</v>
      </c>
      <c r="G323" s="12"/>
      <c r="H323" s="12"/>
      <c r="I323" s="155"/>
      <c r="J323" s="164">
        <f>BK323</f>
        <v>0</v>
      </c>
      <c r="K323" s="12"/>
      <c r="L323" s="152"/>
      <c r="M323" s="157"/>
      <c r="N323" s="158"/>
      <c r="O323" s="158"/>
      <c r="P323" s="159">
        <f>SUM(P324:P326)</f>
        <v>0</v>
      </c>
      <c r="Q323" s="158"/>
      <c r="R323" s="159">
        <f>SUM(R324:R326)</f>
        <v>0</v>
      </c>
      <c r="S323" s="158"/>
      <c r="T323" s="160">
        <f>SUM(T324:T326)</f>
        <v>0</v>
      </c>
      <c r="U323" s="12"/>
      <c r="V323" s="12"/>
      <c r="W323" s="12"/>
      <c r="X323" s="12"/>
      <c r="Y323" s="12"/>
      <c r="Z323" s="12"/>
      <c r="AA323" s="12"/>
      <c r="AB323" s="12"/>
      <c r="AC323" s="12"/>
      <c r="AD323" s="12"/>
      <c r="AE323" s="12"/>
      <c r="AR323" s="153" t="s">
        <v>146</v>
      </c>
      <c r="AT323" s="161" t="s">
        <v>73</v>
      </c>
      <c r="AU323" s="161" t="s">
        <v>79</v>
      </c>
      <c r="AY323" s="153" t="s">
        <v>138</v>
      </c>
      <c r="BK323" s="162">
        <f>SUM(BK324:BK326)</f>
        <v>0</v>
      </c>
    </row>
    <row r="324" s="2" customFormat="1" ht="16.5" customHeight="1">
      <c r="A324" s="37"/>
      <c r="B324" s="165"/>
      <c r="C324" s="166" t="s">
        <v>765</v>
      </c>
      <c r="D324" s="166" t="s">
        <v>141</v>
      </c>
      <c r="E324" s="167" t="s">
        <v>766</v>
      </c>
      <c r="F324" s="168" t="s">
        <v>767</v>
      </c>
      <c r="G324" s="169" t="s">
        <v>144</v>
      </c>
      <c r="H324" s="170">
        <v>1</v>
      </c>
      <c r="I324" s="171"/>
      <c r="J324" s="172">
        <f>ROUND(I324*H324,2)</f>
        <v>0</v>
      </c>
      <c r="K324" s="173"/>
      <c r="L324" s="38"/>
      <c r="M324" s="174" t="s">
        <v>1</v>
      </c>
      <c r="N324" s="175" t="s">
        <v>40</v>
      </c>
      <c r="O324" s="76"/>
      <c r="P324" s="176">
        <f>O324*H324</f>
        <v>0</v>
      </c>
      <c r="Q324" s="176">
        <v>0</v>
      </c>
      <c r="R324" s="176">
        <f>Q324*H324</f>
        <v>0</v>
      </c>
      <c r="S324" s="176">
        <v>0</v>
      </c>
      <c r="T324" s="177">
        <f>S324*H324</f>
        <v>0</v>
      </c>
      <c r="U324" s="37"/>
      <c r="V324" s="37"/>
      <c r="W324" s="37"/>
      <c r="X324" s="37"/>
      <c r="Y324" s="37"/>
      <c r="Z324" s="37"/>
      <c r="AA324" s="37"/>
      <c r="AB324" s="37"/>
      <c r="AC324" s="37"/>
      <c r="AD324" s="37"/>
      <c r="AE324" s="37"/>
      <c r="AR324" s="178" t="s">
        <v>210</v>
      </c>
      <c r="AT324" s="178" t="s">
        <v>141</v>
      </c>
      <c r="AU324" s="178" t="s">
        <v>146</v>
      </c>
      <c r="AY324" s="18" t="s">
        <v>138</v>
      </c>
      <c r="BE324" s="179">
        <f>IF(N324="základní",J324,0)</f>
        <v>0</v>
      </c>
      <c r="BF324" s="179">
        <f>IF(N324="snížená",J324,0)</f>
        <v>0</v>
      </c>
      <c r="BG324" s="179">
        <f>IF(N324="zákl. přenesená",J324,0)</f>
        <v>0</v>
      </c>
      <c r="BH324" s="179">
        <f>IF(N324="sníž. přenesená",J324,0)</f>
        <v>0</v>
      </c>
      <c r="BI324" s="179">
        <f>IF(N324="nulová",J324,0)</f>
        <v>0</v>
      </c>
      <c r="BJ324" s="18" t="s">
        <v>146</v>
      </c>
      <c r="BK324" s="179">
        <f>ROUND(I324*H324,2)</f>
        <v>0</v>
      </c>
      <c r="BL324" s="18" t="s">
        <v>210</v>
      </c>
      <c r="BM324" s="178" t="s">
        <v>768</v>
      </c>
    </row>
    <row r="325" s="2" customFormat="1" ht="49.05" customHeight="1">
      <c r="A325" s="37"/>
      <c r="B325" s="165"/>
      <c r="C325" s="166" t="s">
        <v>769</v>
      </c>
      <c r="D325" s="166" t="s">
        <v>141</v>
      </c>
      <c r="E325" s="167" t="s">
        <v>770</v>
      </c>
      <c r="F325" s="168" t="s">
        <v>771</v>
      </c>
      <c r="G325" s="169" t="s">
        <v>745</v>
      </c>
      <c r="H325" s="170">
        <v>1</v>
      </c>
      <c r="I325" s="171"/>
      <c r="J325" s="172">
        <f>ROUND(I325*H325,2)</f>
        <v>0</v>
      </c>
      <c r="K325" s="173"/>
      <c r="L325" s="38"/>
      <c r="M325" s="174" t="s">
        <v>1</v>
      </c>
      <c r="N325" s="175" t="s">
        <v>40</v>
      </c>
      <c r="O325" s="76"/>
      <c r="P325" s="176">
        <f>O325*H325</f>
        <v>0</v>
      </c>
      <c r="Q325" s="176">
        <v>0</v>
      </c>
      <c r="R325" s="176">
        <f>Q325*H325</f>
        <v>0</v>
      </c>
      <c r="S325" s="176">
        <v>0</v>
      </c>
      <c r="T325" s="177">
        <f>S325*H325</f>
        <v>0</v>
      </c>
      <c r="U325" s="37"/>
      <c r="V325" s="37"/>
      <c r="W325" s="37"/>
      <c r="X325" s="37"/>
      <c r="Y325" s="37"/>
      <c r="Z325" s="37"/>
      <c r="AA325" s="37"/>
      <c r="AB325" s="37"/>
      <c r="AC325" s="37"/>
      <c r="AD325" s="37"/>
      <c r="AE325" s="37"/>
      <c r="AR325" s="178" t="s">
        <v>210</v>
      </c>
      <c r="AT325" s="178" t="s">
        <v>141</v>
      </c>
      <c r="AU325" s="178" t="s">
        <v>146</v>
      </c>
      <c r="AY325" s="18" t="s">
        <v>138</v>
      </c>
      <c r="BE325" s="179">
        <f>IF(N325="základní",J325,0)</f>
        <v>0</v>
      </c>
      <c r="BF325" s="179">
        <f>IF(N325="snížená",J325,0)</f>
        <v>0</v>
      </c>
      <c r="BG325" s="179">
        <f>IF(N325="zákl. přenesená",J325,0)</f>
        <v>0</v>
      </c>
      <c r="BH325" s="179">
        <f>IF(N325="sníž. přenesená",J325,0)</f>
        <v>0</v>
      </c>
      <c r="BI325" s="179">
        <f>IF(N325="nulová",J325,0)</f>
        <v>0</v>
      </c>
      <c r="BJ325" s="18" t="s">
        <v>146</v>
      </c>
      <c r="BK325" s="179">
        <f>ROUND(I325*H325,2)</f>
        <v>0</v>
      </c>
      <c r="BL325" s="18" t="s">
        <v>210</v>
      </c>
      <c r="BM325" s="178" t="s">
        <v>772</v>
      </c>
    </row>
    <row r="326" s="2" customFormat="1" ht="21.75" customHeight="1">
      <c r="A326" s="37"/>
      <c r="B326" s="165"/>
      <c r="C326" s="166" t="s">
        <v>773</v>
      </c>
      <c r="D326" s="166" t="s">
        <v>141</v>
      </c>
      <c r="E326" s="167" t="s">
        <v>774</v>
      </c>
      <c r="F326" s="168" t="s">
        <v>775</v>
      </c>
      <c r="G326" s="169" t="s">
        <v>281</v>
      </c>
      <c r="H326" s="170">
        <v>12</v>
      </c>
      <c r="I326" s="171"/>
      <c r="J326" s="172">
        <f>ROUND(I326*H326,2)</f>
        <v>0</v>
      </c>
      <c r="K326" s="173"/>
      <c r="L326" s="38"/>
      <c r="M326" s="174" t="s">
        <v>1</v>
      </c>
      <c r="N326" s="175" t="s">
        <v>40</v>
      </c>
      <c r="O326" s="76"/>
      <c r="P326" s="176">
        <f>O326*H326</f>
        <v>0</v>
      </c>
      <c r="Q326" s="176">
        <v>0</v>
      </c>
      <c r="R326" s="176">
        <f>Q326*H326</f>
        <v>0</v>
      </c>
      <c r="S326" s="176">
        <v>0</v>
      </c>
      <c r="T326" s="177">
        <f>S326*H326</f>
        <v>0</v>
      </c>
      <c r="U326" s="37"/>
      <c r="V326" s="37"/>
      <c r="W326" s="37"/>
      <c r="X326" s="37"/>
      <c r="Y326" s="37"/>
      <c r="Z326" s="37"/>
      <c r="AA326" s="37"/>
      <c r="AB326" s="37"/>
      <c r="AC326" s="37"/>
      <c r="AD326" s="37"/>
      <c r="AE326" s="37"/>
      <c r="AR326" s="178" t="s">
        <v>282</v>
      </c>
      <c r="AT326" s="178" t="s">
        <v>141</v>
      </c>
      <c r="AU326" s="178" t="s">
        <v>146</v>
      </c>
      <c r="AY326" s="18" t="s">
        <v>138</v>
      </c>
      <c r="BE326" s="179">
        <f>IF(N326="základní",J326,0)</f>
        <v>0</v>
      </c>
      <c r="BF326" s="179">
        <f>IF(N326="snížená",J326,0)</f>
        <v>0</v>
      </c>
      <c r="BG326" s="179">
        <f>IF(N326="zákl. přenesená",J326,0)</f>
        <v>0</v>
      </c>
      <c r="BH326" s="179">
        <f>IF(N326="sníž. přenesená",J326,0)</f>
        <v>0</v>
      </c>
      <c r="BI326" s="179">
        <f>IF(N326="nulová",J326,0)</f>
        <v>0</v>
      </c>
      <c r="BJ326" s="18" t="s">
        <v>146</v>
      </c>
      <c r="BK326" s="179">
        <f>ROUND(I326*H326,2)</f>
        <v>0</v>
      </c>
      <c r="BL326" s="18" t="s">
        <v>282</v>
      </c>
      <c r="BM326" s="178" t="s">
        <v>776</v>
      </c>
    </row>
    <row r="327" s="12" customFormat="1" ht="22.8" customHeight="1">
      <c r="A327" s="12"/>
      <c r="B327" s="152"/>
      <c r="C327" s="12"/>
      <c r="D327" s="153" t="s">
        <v>73</v>
      </c>
      <c r="E327" s="163" t="s">
        <v>777</v>
      </c>
      <c r="F327" s="163" t="s">
        <v>778</v>
      </c>
      <c r="G327" s="12"/>
      <c r="H327" s="12"/>
      <c r="I327" s="155"/>
      <c r="J327" s="164">
        <f>BK327</f>
        <v>0</v>
      </c>
      <c r="K327" s="12"/>
      <c r="L327" s="152"/>
      <c r="M327" s="157"/>
      <c r="N327" s="158"/>
      <c r="O327" s="158"/>
      <c r="P327" s="159">
        <f>SUM(P328:P330)</f>
        <v>0</v>
      </c>
      <c r="Q327" s="158"/>
      <c r="R327" s="159">
        <f>SUM(R328:R330)</f>
        <v>6.0000000000000002E-05</v>
      </c>
      <c r="S327" s="158"/>
      <c r="T327" s="160">
        <f>SUM(T328:T330)</f>
        <v>0</v>
      </c>
      <c r="U327" s="12"/>
      <c r="V327" s="12"/>
      <c r="W327" s="12"/>
      <c r="X327" s="12"/>
      <c r="Y327" s="12"/>
      <c r="Z327" s="12"/>
      <c r="AA327" s="12"/>
      <c r="AB327" s="12"/>
      <c r="AC327" s="12"/>
      <c r="AD327" s="12"/>
      <c r="AE327" s="12"/>
      <c r="AR327" s="153" t="s">
        <v>146</v>
      </c>
      <c r="AT327" s="161" t="s">
        <v>73</v>
      </c>
      <c r="AU327" s="161" t="s">
        <v>79</v>
      </c>
      <c r="AY327" s="153" t="s">
        <v>138</v>
      </c>
      <c r="BK327" s="162">
        <f>SUM(BK328:BK330)</f>
        <v>0</v>
      </c>
    </row>
    <row r="328" s="2" customFormat="1" ht="24.15" customHeight="1">
      <c r="A328" s="37"/>
      <c r="B328" s="165"/>
      <c r="C328" s="166" t="s">
        <v>779</v>
      </c>
      <c r="D328" s="166" t="s">
        <v>141</v>
      </c>
      <c r="E328" s="167" t="s">
        <v>780</v>
      </c>
      <c r="F328" s="168" t="s">
        <v>781</v>
      </c>
      <c r="G328" s="169" t="s">
        <v>144</v>
      </c>
      <c r="H328" s="170">
        <v>2</v>
      </c>
      <c r="I328" s="171"/>
      <c r="J328" s="172">
        <f>ROUND(I328*H328,2)</f>
        <v>0</v>
      </c>
      <c r="K328" s="173"/>
      <c r="L328" s="38"/>
      <c r="M328" s="174" t="s">
        <v>1</v>
      </c>
      <c r="N328" s="175" t="s">
        <v>40</v>
      </c>
      <c r="O328" s="76"/>
      <c r="P328" s="176">
        <f>O328*H328</f>
        <v>0</v>
      </c>
      <c r="Q328" s="176">
        <v>0</v>
      </c>
      <c r="R328" s="176">
        <f>Q328*H328</f>
        <v>0</v>
      </c>
      <c r="S328" s="176">
        <v>0</v>
      </c>
      <c r="T328" s="177">
        <f>S328*H328</f>
        <v>0</v>
      </c>
      <c r="U328" s="37"/>
      <c r="V328" s="37"/>
      <c r="W328" s="37"/>
      <c r="X328" s="37"/>
      <c r="Y328" s="37"/>
      <c r="Z328" s="37"/>
      <c r="AA328" s="37"/>
      <c r="AB328" s="37"/>
      <c r="AC328" s="37"/>
      <c r="AD328" s="37"/>
      <c r="AE328" s="37"/>
      <c r="AR328" s="178" t="s">
        <v>210</v>
      </c>
      <c r="AT328" s="178" t="s">
        <v>141</v>
      </c>
      <c r="AU328" s="178" t="s">
        <v>146</v>
      </c>
      <c r="AY328" s="18" t="s">
        <v>138</v>
      </c>
      <c r="BE328" s="179">
        <f>IF(N328="základní",J328,0)</f>
        <v>0</v>
      </c>
      <c r="BF328" s="179">
        <f>IF(N328="snížená",J328,0)</f>
        <v>0</v>
      </c>
      <c r="BG328" s="179">
        <f>IF(N328="zákl. přenesená",J328,0)</f>
        <v>0</v>
      </c>
      <c r="BH328" s="179">
        <f>IF(N328="sníž. přenesená",J328,0)</f>
        <v>0</v>
      </c>
      <c r="BI328" s="179">
        <f>IF(N328="nulová",J328,0)</f>
        <v>0</v>
      </c>
      <c r="BJ328" s="18" t="s">
        <v>146</v>
      </c>
      <c r="BK328" s="179">
        <f>ROUND(I328*H328,2)</f>
        <v>0</v>
      </c>
      <c r="BL328" s="18" t="s">
        <v>210</v>
      </c>
      <c r="BM328" s="178" t="s">
        <v>782</v>
      </c>
    </row>
    <row r="329" s="2" customFormat="1" ht="16.5" customHeight="1">
      <c r="A329" s="37"/>
      <c r="B329" s="165"/>
      <c r="C329" s="196" t="s">
        <v>783</v>
      </c>
      <c r="D329" s="196" t="s">
        <v>356</v>
      </c>
      <c r="E329" s="197" t="s">
        <v>784</v>
      </c>
      <c r="F329" s="198" t="s">
        <v>785</v>
      </c>
      <c r="G329" s="199" t="s">
        <v>144</v>
      </c>
      <c r="H329" s="200">
        <v>2</v>
      </c>
      <c r="I329" s="201"/>
      <c r="J329" s="202">
        <f>ROUND(I329*H329,2)</f>
        <v>0</v>
      </c>
      <c r="K329" s="203"/>
      <c r="L329" s="204"/>
      <c r="M329" s="205" t="s">
        <v>1</v>
      </c>
      <c r="N329" s="206" t="s">
        <v>40</v>
      </c>
      <c r="O329" s="76"/>
      <c r="P329" s="176">
        <f>O329*H329</f>
        <v>0</v>
      </c>
      <c r="Q329" s="176">
        <v>3.0000000000000001E-05</v>
      </c>
      <c r="R329" s="176">
        <f>Q329*H329</f>
        <v>6.0000000000000002E-05</v>
      </c>
      <c r="S329" s="176">
        <v>0</v>
      </c>
      <c r="T329" s="177">
        <f>S329*H329</f>
        <v>0</v>
      </c>
      <c r="U329" s="37"/>
      <c r="V329" s="37"/>
      <c r="W329" s="37"/>
      <c r="X329" s="37"/>
      <c r="Y329" s="37"/>
      <c r="Z329" s="37"/>
      <c r="AA329" s="37"/>
      <c r="AB329" s="37"/>
      <c r="AC329" s="37"/>
      <c r="AD329" s="37"/>
      <c r="AE329" s="37"/>
      <c r="AR329" s="178" t="s">
        <v>286</v>
      </c>
      <c r="AT329" s="178" t="s">
        <v>356</v>
      </c>
      <c r="AU329" s="178" t="s">
        <v>146</v>
      </c>
      <c r="AY329" s="18" t="s">
        <v>138</v>
      </c>
      <c r="BE329" s="179">
        <f>IF(N329="základní",J329,0)</f>
        <v>0</v>
      </c>
      <c r="BF329" s="179">
        <f>IF(N329="snížená",J329,0)</f>
        <v>0</v>
      </c>
      <c r="BG329" s="179">
        <f>IF(N329="zákl. přenesená",J329,0)</f>
        <v>0</v>
      </c>
      <c r="BH329" s="179">
        <f>IF(N329="sníž. přenesená",J329,0)</f>
        <v>0</v>
      </c>
      <c r="BI329" s="179">
        <f>IF(N329="nulová",J329,0)</f>
        <v>0</v>
      </c>
      <c r="BJ329" s="18" t="s">
        <v>146</v>
      </c>
      <c r="BK329" s="179">
        <f>ROUND(I329*H329,2)</f>
        <v>0</v>
      </c>
      <c r="BL329" s="18" t="s">
        <v>210</v>
      </c>
      <c r="BM329" s="178" t="s">
        <v>786</v>
      </c>
    </row>
    <row r="330" s="2" customFormat="1" ht="24.15" customHeight="1">
      <c r="A330" s="37"/>
      <c r="B330" s="165"/>
      <c r="C330" s="166" t="s">
        <v>787</v>
      </c>
      <c r="D330" s="166" t="s">
        <v>141</v>
      </c>
      <c r="E330" s="167" t="s">
        <v>788</v>
      </c>
      <c r="F330" s="168" t="s">
        <v>789</v>
      </c>
      <c r="G330" s="169" t="s">
        <v>144</v>
      </c>
      <c r="H330" s="170">
        <v>3</v>
      </c>
      <c r="I330" s="171"/>
      <c r="J330" s="172">
        <f>ROUND(I330*H330,2)</f>
        <v>0</v>
      </c>
      <c r="K330" s="173"/>
      <c r="L330" s="38"/>
      <c r="M330" s="174" t="s">
        <v>1</v>
      </c>
      <c r="N330" s="175" t="s">
        <v>40</v>
      </c>
      <c r="O330" s="76"/>
      <c r="P330" s="176">
        <f>O330*H330</f>
        <v>0</v>
      </c>
      <c r="Q330" s="176">
        <v>0</v>
      </c>
      <c r="R330" s="176">
        <f>Q330*H330</f>
        <v>0</v>
      </c>
      <c r="S330" s="176">
        <v>0</v>
      </c>
      <c r="T330" s="177">
        <f>S330*H330</f>
        <v>0</v>
      </c>
      <c r="U330" s="37"/>
      <c r="V330" s="37"/>
      <c r="W330" s="37"/>
      <c r="X330" s="37"/>
      <c r="Y330" s="37"/>
      <c r="Z330" s="37"/>
      <c r="AA330" s="37"/>
      <c r="AB330" s="37"/>
      <c r="AC330" s="37"/>
      <c r="AD330" s="37"/>
      <c r="AE330" s="37"/>
      <c r="AR330" s="178" t="s">
        <v>210</v>
      </c>
      <c r="AT330" s="178" t="s">
        <v>141</v>
      </c>
      <c r="AU330" s="178" t="s">
        <v>146</v>
      </c>
      <c r="AY330" s="18" t="s">
        <v>138</v>
      </c>
      <c r="BE330" s="179">
        <f>IF(N330="základní",J330,0)</f>
        <v>0</v>
      </c>
      <c r="BF330" s="179">
        <f>IF(N330="snížená",J330,0)</f>
        <v>0</v>
      </c>
      <c r="BG330" s="179">
        <f>IF(N330="zákl. přenesená",J330,0)</f>
        <v>0</v>
      </c>
      <c r="BH330" s="179">
        <f>IF(N330="sníž. přenesená",J330,0)</f>
        <v>0</v>
      </c>
      <c r="BI330" s="179">
        <f>IF(N330="nulová",J330,0)</f>
        <v>0</v>
      </c>
      <c r="BJ330" s="18" t="s">
        <v>146</v>
      </c>
      <c r="BK330" s="179">
        <f>ROUND(I330*H330,2)</f>
        <v>0</v>
      </c>
      <c r="BL330" s="18" t="s">
        <v>210</v>
      </c>
      <c r="BM330" s="178" t="s">
        <v>790</v>
      </c>
    </row>
    <row r="331" s="12" customFormat="1" ht="22.8" customHeight="1">
      <c r="A331" s="12"/>
      <c r="B331" s="152"/>
      <c r="C331" s="12"/>
      <c r="D331" s="153" t="s">
        <v>73</v>
      </c>
      <c r="E331" s="163" t="s">
        <v>791</v>
      </c>
      <c r="F331" s="163" t="s">
        <v>792</v>
      </c>
      <c r="G331" s="12"/>
      <c r="H331" s="12"/>
      <c r="I331" s="155"/>
      <c r="J331" s="164">
        <f>BK331</f>
        <v>0</v>
      </c>
      <c r="K331" s="12"/>
      <c r="L331" s="152"/>
      <c r="M331" s="157"/>
      <c r="N331" s="158"/>
      <c r="O331" s="158"/>
      <c r="P331" s="159">
        <f>SUM(P332:P333)</f>
        <v>0</v>
      </c>
      <c r="Q331" s="158"/>
      <c r="R331" s="159">
        <f>SUM(R332:R333)</f>
        <v>0.098599999999999993</v>
      </c>
      <c r="S331" s="158"/>
      <c r="T331" s="160">
        <f>SUM(T332:T333)</f>
        <v>0</v>
      </c>
      <c r="U331" s="12"/>
      <c r="V331" s="12"/>
      <c r="W331" s="12"/>
      <c r="X331" s="12"/>
      <c r="Y331" s="12"/>
      <c r="Z331" s="12"/>
      <c r="AA331" s="12"/>
      <c r="AB331" s="12"/>
      <c r="AC331" s="12"/>
      <c r="AD331" s="12"/>
      <c r="AE331" s="12"/>
      <c r="AR331" s="153" t="s">
        <v>146</v>
      </c>
      <c r="AT331" s="161" t="s">
        <v>73</v>
      </c>
      <c r="AU331" s="161" t="s">
        <v>79</v>
      </c>
      <c r="AY331" s="153" t="s">
        <v>138</v>
      </c>
      <c r="BK331" s="162">
        <f>SUM(BK332:BK333)</f>
        <v>0</v>
      </c>
    </row>
    <row r="332" s="2" customFormat="1" ht="24.15" customHeight="1">
      <c r="A332" s="37"/>
      <c r="B332" s="165"/>
      <c r="C332" s="166" t="s">
        <v>793</v>
      </c>
      <c r="D332" s="166" t="s">
        <v>141</v>
      </c>
      <c r="E332" s="167" t="s">
        <v>794</v>
      </c>
      <c r="F332" s="168" t="s">
        <v>795</v>
      </c>
      <c r="G332" s="169" t="s">
        <v>745</v>
      </c>
      <c r="H332" s="170">
        <v>1</v>
      </c>
      <c r="I332" s="171"/>
      <c r="J332" s="172">
        <f>ROUND(I332*H332,2)</f>
        <v>0</v>
      </c>
      <c r="K332" s="173"/>
      <c r="L332" s="38"/>
      <c r="M332" s="174" t="s">
        <v>1</v>
      </c>
      <c r="N332" s="175" t="s">
        <v>40</v>
      </c>
      <c r="O332" s="76"/>
      <c r="P332" s="176">
        <f>O332*H332</f>
        <v>0</v>
      </c>
      <c r="Q332" s="176">
        <v>0</v>
      </c>
      <c r="R332" s="176">
        <f>Q332*H332</f>
        <v>0</v>
      </c>
      <c r="S332" s="176">
        <v>0</v>
      </c>
      <c r="T332" s="177">
        <f>S332*H332</f>
        <v>0</v>
      </c>
      <c r="U332" s="37"/>
      <c r="V332" s="37"/>
      <c r="W332" s="37"/>
      <c r="X332" s="37"/>
      <c r="Y332" s="37"/>
      <c r="Z332" s="37"/>
      <c r="AA332" s="37"/>
      <c r="AB332" s="37"/>
      <c r="AC332" s="37"/>
      <c r="AD332" s="37"/>
      <c r="AE332" s="37"/>
      <c r="AR332" s="178" t="s">
        <v>210</v>
      </c>
      <c r="AT332" s="178" t="s">
        <v>141</v>
      </c>
      <c r="AU332" s="178" t="s">
        <v>146</v>
      </c>
      <c r="AY332" s="18" t="s">
        <v>138</v>
      </c>
      <c r="BE332" s="179">
        <f>IF(N332="základní",J332,0)</f>
        <v>0</v>
      </c>
      <c r="BF332" s="179">
        <f>IF(N332="snížená",J332,0)</f>
        <v>0</v>
      </c>
      <c r="BG332" s="179">
        <f>IF(N332="zákl. přenesená",J332,0)</f>
        <v>0</v>
      </c>
      <c r="BH332" s="179">
        <f>IF(N332="sníž. přenesená",J332,0)</f>
        <v>0</v>
      </c>
      <c r="BI332" s="179">
        <f>IF(N332="nulová",J332,0)</f>
        <v>0</v>
      </c>
      <c r="BJ332" s="18" t="s">
        <v>146</v>
      </c>
      <c r="BK332" s="179">
        <f>ROUND(I332*H332,2)</f>
        <v>0</v>
      </c>
      <c r="BL332" s="18" t="s">
        <v>210</v>
      </c>
      <c r="BM332" s="178" t="s">
        <v>796</v>
      </c>
    </row>
    <row r="333" s="2" customFormat="1" ht="16.5" customHeight="1">
      <c r="A333" s="37"/>
      <c r="B333" s="165"/>
      <c r="C333" s="196" t="s">
        <v>797</v>
      </c>
      <c r="D333" s="196" t="s">
        <v>356</v>
      </c>
      <c r="E333" s="197" t="s">
        <v>798</v>
      </c>
      <c r="F333" s="198" t="s">
        <v>799</v>
      </c>
      <c r="G333" s="199" t="s">
        <v>144</v>
      </c>
      <c r="H333" s="200">
        <v>1</v>
      </c>
      <c r="I333" s="201"/>
      <c r="J333" s="202">
        <f>ROUND(I333*H333,2)</f>
        <v>0</v>
      </c>
      <c r="K333" s="203"/>
      <c r="L333" s="204"/>
      <c r="M333" s="205" t="s">
        <v>1</v>
      </c>
      <c r="N333" s="206" t="s">
        <v>40</v>
      </c>
      <c r="O333" s="76"/>
      <c r="P333" s="176">
        <f>O333*H333</f>
        <v>0</v>
      </c>
      <c r="Q333" s="176">
        <v>0.098599999999999993</v>
      </c>
      <c r="R333" s="176">
        <f>Q333*H333</f>
        <v>0.098599999999999993</v>
      </c>
      <c r="S333" s="176">
        <v>0</v>
      </c>
      <c r="T333" s="177">
        <f>S333*H333</f>
        <v>0</v>
      </c>
      <c r="U333" s="37"/>
      <c r="V333" s="37"/>
      <c r="W333" s="37"/>
      <c r="X333" s="37"/>
      <c r="Y333" s="37"/>
      <c r="Z333" s="37"/>
      <c r="AA333" s="37"/>
      <c r="AB333" s="37"/>
      <c r="AC333" s="37"/>
      <c r="AD333" s="37"/>
      <c r="AE333" s="37"/>
      <c r="AR333" s="178" t="s">
        <v>286</v>
      </c>
      <c r="AT333" s="178" t="s">
        <v>356</v>
      </c>
      <c r="AU333" s="178" t="s">
        <v>146</v>
      </c>
      <c r="AY333" s="18" t="s">
        <v>138</v>
      </c>
      <c r="BE333" s="179">
        <f>IF(N333="základní",J333,0)</f>
        <v>0</v>
      </c>
      <c r="BF333" s="179">
        <f>IF(N333="snížená",J333,0)</f>
        <v>0</v>
      </c>
      <c r="BG333" s="179">
        <f>IF(N333="zákl. přenesená",J333,0)</f>
        <v>0</v>
      </c>
      <c r="BH333" s="179">
        <f>IF(N333="sníž. přenesená",J333,0)</f>
        <v>0</v>
      </c>
      <c r="BI333" s="179">
        <f>IF(N333="nulová",J333,0)</f>
        <v>0</v>
      </c>
      <c r="BJ333" s="18" t="s">
        <v>146</v>
      </c>
      <c r="BK333" s="179">
        <f>ROUND(I333*H333,2)</f>
        <v>0</v>
      </c>
      <c r="BL333" s="18" t="s">
        <v>210</v>
      </c>
      <c r="BM333" s="178" t="s">
        <v>800</v>
      </c>
    </row>
    <row r="334" s="12" customFormat="1" ht="22.8" customHeight="1">
      <c r="A334" s="12"/>
      <c r="B334" s="152"/>
      <c r="C334" s="12"/>
      <c r="D334" s="153" t="s">
        <v>73</v>
      </c>
      <c r="E334" s="163" t="s">
        <v>801</v>
      </c>
      <c r="F334" s="163" t="s">
        <v>802</v>
      </c>
      <c r="G334" s="12"/>
      <c r="H334" s="12"/>
      <c r="I334" s="155"/>
      <c r="J334" s="164">
        <f>BK334</f>
        <v>0</v>
      </c>
      <c r="K334" s="12"/>
      <c r="L334" s="152"/>
      <c r="M334" s="157"/>
      <c r="N334" s="158"/>
      <c r="O334" s="158"/>
      <c r="P334" s="159">
        <f>SUM(P335:P345)</f>
        <v>0</v>
      </c>
      <c r="Q334" s="158"/>
      <c r="R334" s="159">
        <f>SUM(R335:R345)</f>
        <v>0.011098</v>
      </c>
      <c r="S334" s="158"/>
      <c r="T334" s="160">
        <f>SUM(T335:T345)</f>
        <v>0</v>
      </c>
      <c r="U334" s="12"/>
      <c r="V334" s="12"/>
      <c r="W334" s="12"/>
      <c r="X334" s="12"/>
      <c r="Y334" s="12"/>
      <c r="Z334" s="12"/>
      <c r="AA334" s="12"/>
      <c r="AB334" s="12"/>
      <c r="AC334" s="12"/>
      <c r="AD334" s="12"/>
      <c r="AE334" s="12"/>
      <c r="AR334" s="153" t="s">
        <v>146</v>
      </c>
      <c r="AT334" s="161" t="s">
        <v>73</v>
      </c>
      <c r="AU334" s="161" t="s">
        <v>79</v>
      </c>
      <c r="AY334" s="153" t="s">
        <v>138</v>
      </c>
      <c r="BK334" s="162">
        <f>SUM(BK335:BK345)</f>
        <v>0</v>
      </c>
    </row>
    <row r="335" s="2" customFormat="1" ht="24.15" customHeight="1">
      <c r="A335" s="37"/>
      <c r="B335" s="165"/>
      <c r="C335" s="166" t="s">
        <v>803</v>
      </c>
      <c r="D335" s="166" t="s">
        <v>141</v>
      </c>
      <c r="E335" s="167" t="s">
        <v>804</v>
      </c>
      <c r="F335" s="168" t="s">
        <v>805</v>
      </c>
      <c r="G335" s="169" t="s">
        <v>150</v>
      </c>
      <c r="H335" s="170">
        <v>8</v>
      </c>
      <c r="I335" s="171"/>
      <c r="J335" s="172">
        <f>ROUND(I335*H335,2)</f>
        <v>0</v>
      </c>
      <c r="K335" s="173"/>
      <c r="L335" s="38"/>
      <c r="M335" s="174" t="s">
        <v>1</v>
      </c>
      <c r="N335" s="175" t="s">
        <v>40</v>
      </c>
      <c r="O335" s="76"/>
      <c r="P335" s="176">
        <f>O335*H335</f>
        <v>0</v>
      </c>
      <c r="Q335" s="176">
        <v>0</v>
      </c>
      <c r="R335" s="176">
        <f>Q335*H335</f>
        <v>0</v>
      </c>
      <c r="S335" s="176">
        <v>0</v>
      </c>
      <c r="T335" s="177">
        <f>S335*H335</f>
        <v>0</v>
      </c>
      <c r="U335" s="37"/>
      <c r="V335" s="37"/>
      <c r="W335" s="37"/>
      <c r="X335" s="37"/>
      <c r="Y335" s="37"/>
      <c r="Z335" s="37"/>
      <c r="AA335" s="37"/>
      <c r="AB335" s="37"/>
      <c r="AC335" s="37"/>
      <c r="AD335" s="37"/>
      <c r="AE335" s="37"/>
      <c r="AR335" s="178" t="s">
        <v>210</v>
      </c>
      <c r="AT335" s="178" t="s">
        <v>141</v>
      </c>
      <c r="AU335" s="178" t="s">
        <v>146</v>
      </c>
      <c r="AY335" s="18" t="s">
        <v>138</v>
      </c>
      <c r="BE335" s="179">
        <f>IF(N335="základní",J335,0)</f>
        <v>0</v>
      </c>
      <c r="BF335" s="179">
        <f>IF(N335="snížená",J335,0)</f>
        <v>0</v>
      </c>
      <c r="BG335" s="179">
        <f>IF(N335="zákl. přenesená",J335,0)</f>
        <v>0</v>
      </c>
      <c r="BH335" s="179">
        <f>IF(N335="sníž. přenesená",J335,0)</f>
        <v>0</v>
      </c>
      <c r="BI335" s="179">
        <f>IF(N335="nulová",J335,0)</f>
        <v>0</v>
      </c>
      <c r="BJ335" s="18" t="s">
        <v>146</v>
      </c>
      <c r="BK335" s="179">
        <f>ROUND(I335*H335,2)</f>
        <v>0</v>
      </c>
      <c r="BL335" s="18" t="s">
        <v>210</v>
      </c>
      <c r="BM335" s="178" t="s">
        <v>806</v>
      </c>
    </row>
    <row r="336" s="2" customFormat="1" ht="21.75" customHeight="1">
      <c r="A336" s="37"/>
      <c r="B336" s="165"/>
      <c r="C336" s="196" t="s">
        <v>807</v>
      </c>
      <c r="D336" s="196" t="s">
        <v>356</v>
      </c>
      <c r="E336" s="197" t="s">
        <v>808</v>
      </c>
      <c r="F336" s="198" t="s">
        <v>809</v>
      </c>
      <c r="G336" s="199" t="s">
        <v>150</v>
      </c>
      <c r="H336" s="200">
        <v>8</v>
      </c>
      <c r="I336" s="201"/>
      <c r="J336" s="202">
        <f>ROUND(I336*H336,2)</f>
        <v>0</v>
      </c>
      <c r="K336" s="203"/>
      <c r="L336" s="204"/>
      <c r="M336" s="205" t="s">
        <v>1</v>
      </c>
      <c r="N336" s="206" t="s">
        <v>40</v>
      </c>
      <c r="O336" s="76"/>
      <c r="P336" s="176">
        <f>O336*H336</f>
        <v>0</v>
      </c>
      <c r="Q336" s="176">
        <v>0.000214</v>
      </c>
      <c r="R336" s="176">
        <f>Q336*H336</f>
        <v>0.001712</v>
      </c>
      <c r="S336" s="176">
        <v>0</v>
      </c>
      <c r="T336" s="177">
        <f>S336*H336</f>
        <v>0</v>
      </c>
      <c r="U336" s="37"/>
      <c r="V336" s="37"/>
      <c r="W336" s="37"/>
      <c r="X336" s="37"/>
      <c r="Y336" s="37"/>
      <c r="Z336" s="37"/>
      <c r="AA336" s="37"/>
      <c r="AB336" s="37"/>
      <c r="AC336" s="37"/>
      <c r="AD336" s="37"/>
      <c r="AE336" s="37"/>
      <c r="AR336" s="178" t="s">
        <v>286</v>
      </c>
      <c r="AT336" s="178" t="s">
        <v>356</v>
      </c>
      <c r="AU336" s="178" t="s">
        <v>146</v>
      </c>
      <c r="AY336" s="18" t="s">
        <v>138</v>
      </c>
      <c r="BE336" s="179">
        <f>IF(N336="základní",J336,0)</f>
        <v>0</v>
      </c>
      <c r="BF336" s="179">
        <f>IF(N336="snížená",J336,0)</f>
        <v>0</v>
      </c>
      <c r="BG336" s="179">
        <f>IF(N336="zákl. přenesená",J336,0)</f>
        <v>0</v>
      </c>
      <c r="BH336" s="179">
        <f>IF(N336="sníž. přenesená",J336,0)</f>
        <v>0</v>
      </c>
      <c r="BI336" s="179">
        <f>IF(N336="nulová",J336,0)</f>
        <v>0</v>
      </c>
      <c r="BJ336" s="18" t="s">
        <v>146</v>
      </c>
      <c r="BK336" s="179">
        <f>ROUND(I336*H336,2)</f>
        <v>0</v>
      </c>
      <c r="BL336" s="18" t="s">
        <v>210</v>
      </c>
      <c r="BM336" s="178" t="s">
        <v>810</v>
      </c>
    </row>
    <row r="337" s="2" customFormat="1" ht="24.15" customHeight="1">
      <c r="A337" s="37"/>
      <c r="B337" s="165"/>
      <c r="C337" s="166" t="s">
        <v>811</v>
      </c>
      <c r="D337" s="166" t="s">
        <v>141</v>
      </c>
      <c r="E337" s="167" t="s">
        <v>812</v>
      </c>
      <c r="F337" s="168" t="s">
        <v>813</v>
      </c>
      <c r="G337" s="169" t="s">
        <v>150</v>
      </c>
      <c r="H337" s="170">
        <v>6</v>
      </c>
      <c r="I337" s="171"/>
      <c r="J337" s="172">
        <f>ROUND(I337*H337,2)</f>
        <v>0</v>
      </c>
      <c r="K337" s="173"/>
      <c r="L337" s="38"/>
      <c r="M337" s="174" t="s">
        <v>1</v>
      </c>
      <c r="N337" s="175" t="s">
        <v>40</v>
      </c>
      <c r="O337" s="76"/>
      <c r="P337" s="176">
        <f>O337*H337</f>
        <v>0</v>
      </c>
      <c r="Q337" s="176">
        <v>0</v>
      </c>
      <c r="R337" s="176">
        <f>Q337*H337</f>
        <v>0</v>
      </c>
      <c r="S337" s="176">
        <v>0</v>
      </c>
      <c r="T337" s="177">
        <f>S337*H337</f>
        <v>0</v>
      </c>
      <c r="U337" s="37"/>
      <c r="V337" s="37"/>
      <c r="W337" s="37"/>
      <c r="X337" s="37"/>
      <c r="Y337" s="37"/>
      <c r="Z337" s="37"/>
      <c r="AA337" s="37"/>
      <c r="AB337" s="37"/>
      <c r="AC337" s="37"/>
      <c r="AD337" s="37"/>
      <c r="AE337" s="37"/>
      <c r="AR337" s="178" t="s">
        <v>210</v>
      </c>
      <c r="AT337" s="178" t="s">
        <v>141</v>
      </c>
      <c r="AU337" s="178" t="s">
        <v>146</v>
      </c>
      <c r="AY337" s="18" t="s">
        <v>138</v>
      </c>
      <c r="BE337" s="179">
        <f>IF(N337="základní",J337,0)</f>
        <v>0</v>
      </c>
      <c r="BF337" s="179">
        <f>IF(N337="snížená",J337,0)</f>
        <v>0</v>
      </c>
      <c r="BG337" s="179">
        <f>IF(N337="zákl. přenesená",J337,0)</f>
        <v>0</v>
      </c>
      <c r="BH337" s="179">
        <f>IF(N337="sníž. přenesená",J337,0)</f>
        <v>0</v>
      </c>
      <c r="BI337" s="179">
        <f>IF(N337="nulová",J337,0)</f>
        <v>0</v>
      </c>
      <c r="BJ337" s="18" t="s">
        <v>146</v>
      </c>
      <c r="BK337" s="179">
        <f>ROUND(I337*H337,2)</f>
        <v>0</v>
      </c>
      <c r="BL337" s="18" t="s">
        <v>210</v>
      </c>
      <c r="BM337" s="178" t="s">
        <v>814</v>
      </c>
    </row>
    <row r="338" s="2" customFormat="1" ht="21.75" customHeight="1">
      <c r="A338" s="37"/>
      <c r="B338" s="165"/>
      <c r="C338" s="196" t="s">
        <v>815</v>
      </c>
      <c r="D338" s="196" t="s">
        <v>356</v>
      </c>
      <c r="E338" s="197" t="s">
        <v>816</v>
      </c>
      <c r="F338" s="198" t="s">
        <v>817</v>
      </c>
      <c r="G338" s="199" t="s">
        <v>150</v>
      </c>
      <c r="H338" s="200">
        <v>6</v>
      </c>
      <c r="I338" s="201"/>
      <c r="J338" s="202">
        <f>ROUND(I338*H338,2)</f>
        <v>0</v>
      </c>
      <c r="K338" s="203"/>
      <c r="L338" s="204"/>
      <c r="M338" s="205" t="s">
        <v>1</v>
      </c>
      <c r="N338" s="206" t="s">
        <v>40</v>
      </c>
      <c r="O338" s="76"/>
      <c r="P338" s="176">
        <f>O338*H338</f>
        <v>0</v>
      </c>
      <c r="Q338" s="176">
        <v>0.00032699999999999998</v>
      </c>
      <c r="R338" s="176">
        <f>Q338*H338</f>
        <v>0.0019619999999999998</v>
      </c>
      <c r="S338" s="176">
        <v>0</v>
      </c>
      <c r="T338" s="177">
        <f>S338*H338</f>
        <v>0</v>
      </c>
      <c r="U338" s="37"/>
      <c r="V338" s="37"/>
      <c r="W338" s="37"/>
      <c r="X338" s="37"/>
      <c r="Y338" s="37"/>
      <c r="Z338" s="37"/>
      <c r="AA338" s="37"/>
      <c r="AB338" s="37"/>
      <c r="AC338" s="37"/>
      <c r="AD338" s="37"/>
      <c r="AE338" s="37"/>
      <c r="AR338" s="178" t="s">
        <v>286</v>
      </c>
      <c r="AT338" s="178" t="s">
        <v>356</v>
      </c>
      <c r="AU338" s="178" t="s">
        <v>146</v>
      </c>
      <c r="AY338" s="18" t="s">
        <v>138</v>
      </c>
      <c r="BE338" s="179">
        <f>IF(N338="základní",J338,0)</f>
        <v>0</v>
      </c>
      <c r="BF338" s="179">
        <f>IF(N338="snížená",J338,0)</f>
        <v>0</v>
      </c>
      <c r="BG338" s="179">
        <f>IF(N338="zákl. přenesená",J338,0)</f>
        <v>0</v>
      </c>
      <c r="BH338" s="179">
        <f>IF(N338="sníž. přenesená",J338,0)</f>
        <v>0</v>
      </c>
      <c r="BI338" s="179">
        <f>IF(N338="nulová",J338,0)</f>
        <v>0</v>
      </c>
      <c r="BJ338" s="18" t="s">
        <v>146</v>
      </c>
      <c r="BK338" s="179">
        <f>ROUND(I338*H338,2)</f>
        <v>0</v>
      </c>
      <c r="BL338" s="18" t="s">
        <v>210</v>
      </c>
      <c r="BM338" s="178" t="s">
        <v>818</v>
      </c>
    </row>
    <row r="339" s="2" customFormat="1" ht="24.15" customHeight="1">
      <c r="A339" s="37"/>
      <c r="B339" s="165"/>
      <c r="C339" s="166" t="s">
        <v>819</v>
      </c>
      <c r="D339" s="166" t="s">
        <v>141</v>
      </c>
      <c r="E339" s="167" t="s">
        <v>820</v>
      </c>
      <c r="F339" s="168" t="s">
        <v>821</v>
      </c>
      <c r="G339" s="169" t="s">
        <v>144</v>
      </c>
      <c r="H339" s="170">
        <v>12</v>
      </c>
      <c r="I339" s="171"/>
      <c r="J339" s="172">
        <f>ROUND(I339*H339,2)</f>
        <v>0</v>
      </c>
      <c r="K339" s="173"/>
      <c r="L339" s="38"/>
      <c r="M339" s="174" t="s">
        <v>1</v>
      </c>
      <c r="N339" s="175" t="s">
        <v>40</v>
      </c>
      <c r="O339" s="76"/>
      <c r="P339" s="176">
        <f>O339*H339</f>
        <v>0</v>
      </c>
      <c r="Q339" s="176">
        <v>0</v>
      </c>
      <c r="R339" s="176">
        <f>Q339*H339</f>
        <v>0</v>
      </c>
      <c r="S339" s="176">
        <v>0</v>
      </c>
      <c r="T339" s="177">
        <f>S339*H339</f>
        <v>0</v>
      </c>
      <c r="U339" s="37"/>
      <c r="V339" s="37"/>
      <c r="W339" s="37"/>
      <c r="X339" s="37"/>
      <c r="Y339" s="37"/>
      <c r="Z339" s="37"/>
      <c r="AA339" s="37"/>
      <c r="AB339" s="37"/>
      <c r="AC339" s="37"/>
      <c r="AD339" s="37"/>
      <c r="AE339" s="37"/>
      <c r="AR339" s="178" t="s">
        <v>210</v>
      </c>
      <c r="AT339" s="178" t="s">
        <v>141</v>
      </c>
      <c r="AU339" s="178" t="s">
        <v>146</v>
      </c>
      <c r="AY339" s="18" t="s">
        <v>138</v>
      </c>
      <c r="BE339" s="179">
        <f>IF(N339="základní",J339,0)</f>
        <v>0</v>
      </c>
      <c r="BF339" s="179">
        <f>IF(N339="snížená",J339,0)</f>
        <v>0</v>
      </c>
      <c r="BG339" s="179">
        <f>IF(N339="zákl. přenesená",J339,0)</f>
        <v>0</v>
      </c>
      <c r="BH339" s="179">
        <f>IF(N339="sníž. přenesená",J339,0)</f>
        <v>0</v>
      </c>
      <c r="BI339" s="179">
        <f>IF(N339="nulová",J339,0)</f>
        <v>0</v>
      </c>
      <c r="BJ339" s="18" t="s">
        <v>146</v>
      </c>
      <c r="BK339" s="179">
        <f>ROUND(I339*H339,2)</f>
        <v>0</v>
      </c>
      <c r="BL339" s="18" t="s">
        <v>210</v>
      </c>
      <c r="BM339" s="178" t="s">
        <v>822</v>
      </c>
    </row>
    <row r="340" s="2" customFormat="1" ht="21.75" customHeight="1">
      <c r="A340" s="37"/>
      <c r="B340" s="165"/>
      <c r="C340" s="196" t="s">
        <v>823</v>
      </c>
      <c r="D340" s="196" t="s">
        <v>356</v>
      </c>
      <c r="E340" s="197" t="s">
        <v>824</v>
      </c>
      <c r="F340" s="198" t="s">
        <v>825</v>
      </c>
      <c r="G340" s="199" t="s">
        <v>144</v>
      </c>
      <c r="H340" s="200">
        <v>12</v>
      </c>
      <c r="I340" s="201"/>
      <c r="J340" s="202">
        <f>ROUND(I340*H340,2)</f>
        <v>0</v>
      </c>
      <c r="K340" s="203"/>
      <c r="L340" s="204"/>
      <c r="M340" s="205" t="s">
        <v>1</v>
      </c>
      <c r="N340" s="206" t="s">
        <v>40</v>
      </c>
      <c r="O340" s="76"/>
      <c r="P340" s="176">
        <f>O340*H340</f>
        <v>0</v>
      </c>
      <c r="Q340" s="176">
        <v>2.1999999999999999E-05</v>
      </c>
      <c r="R340" s="176">
        <f>Q340*H340</f>
        <v>0.00026400000000000002</v>
      </c>
      <c r="S340" s="176">
        <v>0</v>
      </c>
      <c r="T340" s="177">
        <f>S340*H340</f>
        <v>0</v>
      </c>
      <c r="U340" s="37"/>
      <c r="V340" s="37"/>
      <c r="W340" s="37"/>
      <c r="X340" s="37"/>
      <c r="Y340" s="37"/>
      <c r="Z340" s="37"/>
      <c r="AA340" s="37"/>
      <c r="AB340" s="37"/>
      <c r="AC340" s="37"/>
      <c r="AD340" s="37"/>
      <c r="AE340" s="37"/>
      <c r="AR340" s="178" t="s">
        <v>286</v>
      </c>
      <c r="AT340" s="178" t="s">
        <v>356</v>
      </c>
      <c r="AU340" s="178" t="s">
        <v>146</v>
      </c>
      <c r="AY340" s="18" t="s">
        <v>138</v>
      </c>
      <c r="BE340" s="179">
        <f>IF(N340="základní",J340,0)</f>
        <v>0</v>
      </c>
      <c r="BF340" s="179">
        <f>IF(N340="snížená",J340,0)</f>
        <v>0</v>
      </c>
      <c r="BG340" s="179">
        <f>IF(N340="zákl. přenesená",J340,0)</f>
        <v>0</v>
      </c>
      <c r="BH340" s="179">
        <f>IF(N340="sníž. přenesená",J340,0)</f>
        <v>0</v>
      </c>
      <c r="BI340" s="179">
        <f>IF(N340="nulová",J340,0)</f>
        <v>0</v>
      </c>
      <c r="BJ340" s="18" t="s">
        <v>146</v>
      </c>
      <c r="BK340" s="179">
        <f>ROUND(I340*H340,2)</f>
        <v>0</v>
      </c>
      <c r="BL340" s="18" t="s">
        <v>210</v>
      </c>
      <c r="BM340" s="178" t="s">
        <v>826</v>
      </c>
    </row>
    <row r="341" s="2" customFormat="1" ht="24.15" customHeight="1">
      <c r="A341" s="37"/>
      <c r="B341" s="165"/>
      <c r="C341" s="166" t="s">
        <v>827</v>
      </c>
      <c r="D341" s="166" t="s">
        <v>141</v>
      </c>
      <c r="E341" s="167" t="s">
        <v>828</v>
      </c>
      <c r="F341" s="168" t="s">
        <v>829</v>
      </c>
      <c r="G341" s="169" t="s">
        <v>144</v>
      </c>
      <c r="H341" s="170">
        <v>1</v>
      </c>
      <c r="I341" s="171"/>
      <c r="J341" s="172">
        <f>ROUND(I341*H341,2)</f>
        <v>0</v>
      </c>
      <c r="K341" s="173"/>
      <c r="L341" s="38"/>
      <c r="M341" s="174" t="s">
        <v>1</v>
      </c>
      <c r="N341" s="175" t="s">
        <v>40</v>
      </c>
      <c r="O341" s="76"/>
      <c r="P341" s="176">
        <f>O341*H341</f>
        <v>0</v>
      </c>
      <c r="Q341" s="176">
        <v>0</v>
      </c>
      <c r="R341" s="176">
        <f>Q341*H341</f>
        <v>0</v>
      </c>
      <c r="S341" s="176">
        <v>0</v>
      </c>
      <c r="T341" s="177">
        <f>S341*H341</f>
        <v>0</v>
      </c>
      <c r="U341" s="37"/>
      <c r="V341" s="37"/>
      <c r="W341" s="37"/>
      <c r="X341" s="37"/>
      <c r="Y341" s="37"/>
      <c r="Z341" s="37"/>
      <c r="AA341" s="37"/>
      <c r="AB341" s="37"/>
      <c r="AC341" s="37"/>
      <c r="AD341" s="37"/>
      <c r="AE341" s="37"/>
      <c r="AR341" s="178" t="s">
        <v>210</v>
      </c>
      <c r="AT341" s="178" t="s">
        <v>141</v>
      </c>
      <c r="AU341" s="178" t="s">
        <v>146</v>
      </c>
      <c r="AY341" s="18" t="s">
        <v>138</v>
      </c>
      <c r="BE341" s="179">
        <f>IF(N341="základní",J341,0)</f>
        <v>0</v>
      </c>
      <c r="BF341" s="179">
        <f>IF(N341="snížená",J341,0)</f>
        <v>0</v>
      </c>
      <c r="BG341" s="179">
        <f>IF(N341="zákl. přenesená",J341,0)</f>
        <v>0</v>
      </c>
      <c r="BH341" s="179">
        <f>IF(N341="sníž. přenesená",J341,0)</f>
        <v>0</v>
      </c>
      <c r="BI341" s="179">
        <f>IF(N341="nulová",J341,0)</f>
        <v>0</v>
      </c>
      <c r="BJ341" s="18" t="s">
        <v>146</v>
      </c>
      <c r="BK341" s="179">
        <f>ROUND(I341*H341,2)</f>
        <v>0</v>
      </c>
      <c r="BL341" s="18" t="s">
        <v>210</v>
      </c>
      <c r="BM341" s="178" t="s">
        <v>830</v>
      </c>
    </row>
    <row r="342" s="2" customFormat="1" ht="24.15" customHeight="1">
      <c r="A342" s="37"/>
      <c r="B342" s="165"/>
      <c r="C342" s="166" t="s">
        <v>831</v>
      </c>
      <c r="D342" s="166" t="s">
        <v>141</v>
      </c>
      <c r="E342" s="167" t="s">
        <v>832</v>
      </c>
      <c r="F342" s="168" t="s">
        <v>833</v>
      </c>
      <c r="G342" s="169" t="s">
        <v>144</v>
      </c>
      <c r="H342" s="170">
        <v>12</v>
      </c>
      <c r="I342" s="171"/>
      <c r="J342" s="172">
        <f>ROUND(I342*H342,2)</f>
        <v>0</v>
      </c>
      <c r="K342" s="173"/>
      <c r="L342" s="38"/>
      <c r="M342" s="174" t="s">
        <v>1</v>
      </c>
      <c r="N342" s="175" t="s">
        <v>40</v>
      </c>
      <c r="O342" s="76"/>
      <c r="P342" s="176">
        <f>O342*H342</f>
        <v>0</v>
      </c>
      <c r="Q342" s="176">
        <v>0</v>
      </c>
      <c r="R342" s="176">
        <f>Q342*H342</f>
        <v>0</v>
      </c>
      <c r="S342" s="176">
        <v>0</v>
      </c>
      <c r="T342" s="177">
        <f>S342*H342</f>
        <v>0</v>
      </c>
      <c r="U342" s="37"/>
      <c r="V342" s="37"/>
      <c r="W342" s="37"/>
      <c r="X342" s="37"/>
      <c r="Y342" s="37"/>
      <c r="Z342" s="37"/>
      <c r="AA342" s="37"/>
      <c r="AB342" s="37"/>
      <c r="AC342" s="37"/>
      <c r="AD342" s="37"/>
      <c r="AE342" s="37"/>
      <c r="AR342" s="178" t="s">
        <v>210</v>
      </c>
      <c r="AT342" s="178" t="s">
        <v>141</v>
      </c>
      <c r="AU342" s="178" t="s">
        <v>146</v>
      </c>
      <c r="AY342" s="18" t="s">
        <v>138</v>
      </c>
      <c r="BE342" s="179">
        <f>IF(N342="základní",J342,0)</f>
        <v>0</v>
      </c>
      <c r="BF342" s="179">
        <f>IF(N342="snížená",J342,0)</f>
        <v>0</v>
      </c>
      <c r="BG342" s="179">
        <f>IF(N342="zákl. přenesená",J342,0)</f>
        <v>0</v>
      </c>
      <c r="BH342" s="179">
        <f>IF(N342="sníž. přenesená",J342,0)</f>
        <v>0</v>
      </c>
      <c r="BI342" s="179">
        <f>IF(N342="nulová",J342,0)</f>
        <v>0</v>
      </c>
      <c r="BJ342" s="18" t="s">
        <v>146</v>
      </c>
      <c r="BK342" s="179">
        <f>ROUND(I342*H342,2)</f>
        <v>0</v>
      </c>
      <c r="BL342" s="18" t="s">
        <v>210</v>
      </c>
      <c r="BM342" s="178" t="s">
        <v>834</v>
      </c>
    </row>
    <row r="343" s="2" customFormat="1" ht="24.15" customHeight="1">
      <c r="A343" s="37"/>
      <c r="B343" s="165"/>
      <c r="C343" s="166" t="s">
        <v>835</v>
      </c>
      <c r="D343" s="166" t="s">
        <v>141</v>
      </c>
      <c r="E343" s="167" t="s">
        <v>836</v>
      </c>
      <c r="F343" s="168" t="s">
        <v>837</v>
      </c>
      <c r="G343" s="169" t="s">
        <v>150</v>
      </c>
      <c r="H343" s="170">
        <v>8</v>
      </c>
      <c r="I343" s="171"/>
      <c r="J343" s="172">
        <f>ROUND(I343*H343,2)</f>
        <v>0</v>
      </c>
      <c r="K343" s="173"/>
      <c r="L343" s="38"/>
      <c r="M343" s="174" t="s">
        <v>1</v>
      </c>
      <c r="N343" s="175" t="s">
        <v>40</v>
      </c>
      <c r="O343" s="76"/>
      <c r="P343" s="176">
        <f>O343*H343</f>
        <v>0</v>
      </c>
      <c r="Q343" s="176">
        <v>0</v>
      </c>
      <c r="R343" s="176">
        <f>Q343*H343</f>
        <v>0</v>
      </c>
      <c r="S343" s="176">
        <v>0</v>
      </c>
      <c r="T343" s="177">
        <f>S343*H343</f>
        <v>0</v>
      </c>
      <c r="U343" s="37"/>
      <c r="V343" s="37"/>
      <c r="W343" s="37"/>
      <c r="X343" s="37"/>
      <c r="Y343" s="37"/>
      <c r="Z343" s="37"/>
      <c r="AA343" s="37"/>
      <c r="AB343" s="37"/>
      <c r="AC343" s="37"/>
      <c r="AD343" s="37"/>
      <c r="AE343" s="37"/>
      <c r="AR343" s="178" t="s">
        <v>210</v>
      </c>
      <c r="AT343" s="178" t="s">
        <v>141</v>
      </c>
      <c r="AU343" s="178" t="s">
        <v>146</v>
      </c>
      <c r="AY343" s="18" t="s">
        <v>138</v>
      </c>
      <c r="BE343" s="179">
        <f>IF(N343="základní",J343,0)</f>
        <v>0</v>
      </c>
      <c r="BF343" s="179">
        <f>IF(N343="snížená",J343,0)</f>
        <v>0</v>
      </c>
      <c r="BG343" s="179">
        <f>IF(N343="zákl. přenesená",J343,0)</f>
        <v>0</v>
      </c>
      <c r="BH343" s="179">
        <f>IF(N343="sníž. přenesená",J343,0)</f>
        <v>0</v>
      </c>
      <c r="BI343" s="179">
        <f>IF(N343="nulová",J343,0)</f>
        <v>0</v>
      </c>
      <c r="BJ343" s="18" t="s">
        <v>146</v>
      </c>
      <c r="BK343" s="179">
        <f>ROUND(I343*H343,2)</f>
        <v>0</v>
      </c>
      <c r="BL343" s="18" t="s">
        <v>210</v>
      </c>
      <c r="BM343" s="178" t="s">
        <v>838</v>
      </c>
    </row>
    <row r="344" s="2" customFormat="1" ht="21.75" customHeight="1">
      <c r="A344" s="37"/>
      <c r="B344" s="165"/>
      <c r="C344" s="196" t="s">
        <v>839</v>
      </c>
      <c r="D344" s="196" t="s">
        <v>356</v>
      </c>
      <c r="E344" s="197" t="s">
        <v>840</v>
      </c>
      <c r="F344" s="198" t="s">
        <v>841</v>
      </c>
      <c r="G344" s="199" t="s">
        <v>150</v>
      </c>
      <c r="H344" s="200">
        <v>8</v>
      </c>
      <c r="I344" s="201"/>
      <c r="J344" s="202">
        <f>ROUND(I344*H344,2)</f>
        <v>0</v>
      </c>
      <c r="K344" s="203"/>
      <c r="L344" s="204"/>
      <c r="M344" s="205" t="s">
        <v>1</v>
      </c>
      <c r="N344" s="206" t="s">
        <v>40</v>
      </c>
      <c r="O344" s="76"/>
      <c r="P344" s="176">
        <f>O344*H344</f>
        <v>0</v>
      </c>
      <c r="Q344" s="176">
        <v>2.0000000000000002E-05</v>
      </c>
      <c r="R344" s="176">
        <f>Q344*H344</f>
        <v>0.00016000000000000001</v>
      </c>
      <c r="S344" s="176">
        <v>0</v>
      </c>
      <c r="T344" s="177">
        <f>S344*H344</f>
        <v>0</v>
      </c>
      <c r="U344" s="37"/>
      <c r="V344" s="37"/>
      <c r="W344" s="37"/>
      <c r="X344" s="37"/>
      <c r="Y344" s="37"/>
      <c r="Z344" s="37"/>
      <c r="AA344" s="37"/>
      <c r="AB344" s="37"/>
      <c r="AC344" s="37"/>
      <c r="AD344" s="37"/>
      <c r="AE344" s="37"/>
      <c r="AR344" s="178" t="s">
        <v>286</v>
      </c>
      <c r="AT344" s="178" t="s">
        <v>356</v>
      </c>
      <c r="AU344" s="178" t="s">
        <v>146</v>
      </c>
      <c r="AY344" s="18" t="s">
        <v>138</v>
      </c>
      <c r="BE344" s="179">
        <f>IF(N344="základní",J344,0)</f>
        <v>0</v>
      </c>
      <c r="BF344" s="179">
        <f>IF(N344="snížená",J344,0)</f>
        <v>0</v>
      </c>
      <c r="BG344" s="179">
        <f>IF(N344="zákl. přenesená",J344,0)</f>
        <v>0</v>
      </c>
      <c r="BH344" s="179">
        <f>IF(N344="sníž. přenesená",J344,0)</f>
        <v>0</v>
      </c>
      <c r="BI344" s="179">
        <f>IF(N344="nulová",J344,0)</f>
        <v>0</v>
      </c>
      <c r="BJ344" s="18" t="s">
        <v>146</v>
      </c>
      <c r="BK344" s="179">
        <f>ROUND(I344*H344,2)</f>
        <v>0</v>
      </c>
      <c r="BL344" s="18" t="s">
        <v>210</v>
      </c>
      <c r="BM344" s="178" t="s">
        <v>842</v>
      </c>
    </row>
    <row r="345" s="2" customFormat="1" ht="21.75" customHeight="1">
      <c r="A345" s="37"/>
      <c r="B345" s="165"/>
      <c r="C345" s="196" t="s">
        <v>843</v>
      </c>
      <c r="D345" s="196" t="s">
        <v>356</v>
      </c>
      <c r="E345" s="197" t="s">
        <v>844</v>
      </c>
      <c r="F345" s="198" t="s">
        <v>845</v>
      </c>
      <c r="G345" s="199" t="s">
        <v>144</v>
      </c>
      <c r="H345" s="200">
        <v>1</v>
      </c>
      <c r="I345" s="201"/>
      <c r="J345" s="202">
        <f>ROUND(I345*H345,2)</f>
        <v>0</v>
      </c>
      <c r="K345" s="203"/>
      <c r="L345" s="204"/>
      <c r="M345" s="205" t="s">
        <v>1</v>
      </c>
      <c r="N345" s="206" t="s">
        <v>40</v>
      </c>
      <c r="O345" s="76"/>
      <c r="P345" s="176">
        <f>O345*H345</f>
        <v>0</v>
      </c>
      <c r="Q345" s="176">
        <v>0.0070000000000000001</v>
      </c>
      <c r="R345" s="176">
        <f>Q345*H345</f>
        <v>0.0070000000000000001</v>
      </c>
      <c r="S345" s="176">
        <v>0</v>
      </c>
      <c r="T345" s="177">
        <f>S345*H345</f>
        <v>0</v>
      </c>
      <c r="U345" s="37"/>
      <c r="V345" s="37"/>
      <c r="W345" s="37"/>
      <c r="X345" s="37"/>
      <c r="Y345" s="37"/>
      <c r="Z345" s="37"/>
      <c r="AA345" s="37"/>
      <c r="AB345" s="37"/>
      <c r="AC345" s="37"/>
      <c r="AD345" s="37"/>
      <c r="AE345" s="37"/>
      <c r="AR345" s="178" t="s">
        <v>286</v>
      </c>
      <c r="AT345" s="178" t="s">
        <v>356</v>
      </c>
      <c r="AU345" s="178" t="s">
        <v>146</v>
      </c>
      <c r="AY345" s="18" t="s">
        <v>138</v>
      </c>
      <c r="BE345" s="179">
        <f>IF(N345="základní",J345,0)</f>
        <v>0</v>
      </c>
      <c r="BF345" s="179">
        <f>IF(N345="snížená",J345,0)</f>
        <v>0</v>
      </c>
      <c r="BG345" s="179">
        <f>IF(N345="zákl. přenesená",J345,0)</f>
        <v>0</v>
      </c>
      <c r="BH345" s="179">
        <f>IF(N345="sníž. přenesená",J345,0)</f>
        <v>0</v>
      </c>
      <c r="BI345" s="179">
        <f>IF(N345="nulová",J345,0)</f>
        <v>0</v>
      </c>
      <c r="BJ345" s="18" t="s">
        <v>146</v>
      </c>
      <c r="BK345" s="179">
        <f>ROUND(I345*H345,2)</f>
        <v>0</v>
      </c>
      <c r="BL345" s="18" t="s">
        <v>210</v>
      </c>
      <c r="BM345" s="178" t="s">
        <v>846</v>
      </c>
    </row>
    <row r="346" s="12" customFormat="1" ht="22.8" customHeight="1">
      <c r="A346" s="12"/>
      <c r="B346" s="152"/>
      <c r="C346" s="12"/>
      <c r="D346" s="153" t="s">
        <v>73</v>
      </c>
      <c r="E346" s="163" t="s">
        <v>847</v>
      </c>
      <c r="F346" s="163" t="s">
        <v>848</v>
      </c>
      <c r="G346" s="12"/>
      <c r="H346" s="12"/>
      <c r="I346" s="155"/>
      <c r="J346" s="164">
        <f>BK346</f>
        <v>0</v>
      </c>
      <c r="K346" s="12"/>
      <c r="L346" s="152"/>
      <c r="M346" s="157"/>
      <c r="N346" s="158"/>
      <c r="O346" s="158"/>
      <c r="P346" s="159">
        <f>SUM(P347:P351)</f>
        <v>0</v>
      </c>
      <c r="Q346" s="158"/>
      <c r="R346" s="159">
        <f>SUM(R347:R351)</f>
        <v>0.041042000000000002</v>
      </c>
      <c r="S346" s="158"/>
      <c r="T346" s="160">
        <f>SUM(T347:T351)</f>
        <v>0</v>
      </c>
      <c r="U346" s="12"/>
      <c r="V346" s="12"/>
      <c r="W346" s="12"/>
      <c r="X346" s="12"/>
      <c r="Y346" s="12"/>
      <c r="Z346" s="12"/>
      <c r="AA346" s="12"/>
      <c r="AB346" s="12"/>
      <c r="AC346" s="12"/>
      <c r="AD346" s="12"/>
      <c r="AE346" s="12"/>
      <c r="AR346" s="153" t="s">
        <v>146</v>
      </c>
      <c r="AT346" s="161" t="s">
        <v>73</v>
      </c>
      <c r="AU346" s="161" t="s">
        <v>79</v>
      </c>
      <c r="AY346" s="153" t="s">
        <v>138</v>
      </c>
      <c r="BK346" s="162">
        <f>SUM(BK347:BK351)</f>
        <v>0</v>
      </c>
    </row>
    <row r="347" s="2" customFormat="1" ht="24.15" customHeight="1">
      <c r="A347" s="37"/>
      <c r="B347" s="165"/>
      <c r="C347" s="166" t="s">
        <v>849</v>
      </c>
      <c r="D347" s="166" t="s">
        <v>141</v>
      </c>
      <c r="E347" s="167" t="s">
        <v>850</v>
      </c>
      <c r="F347" s="168" t="s">
        <v>851</v>
      </c>
      <c r="G347" s="169" t="s">
        <v>150</v>
      </c>
      <c r="H347" s="170">
        <v>214</v>
      </c>
      <c r="I347" s="171"/>
      <c r="J347" s="172">
        <f>ROUND(I347*H347,2)</f>
        <v>0</v>
      </c>
      <c r="K347" s="173"/>
      <c r="L347" s="38"/>
      <c r="M347" s="174" t="s">
        <v>1</v>
      </c>
      <c r="N347" s="175" t="s">
        <v>40</v>
      </c>
      <c r="O347" s="76"/>
      <c r="P347" s="176">
        <f>O347*H347</f>
        <v>0</v>
      </c>
      <c r="Q347" s="176">
        <v>0</v>
      </c>
      <c r="R347" s="176">
        <f>Q347*H347</f>
        <v>0</v>
      </c>
      <c r="S347" s="176">
        <v>0</v>
      </c>
      <c r="T347" s="177">
        <f>S347*H347</f>
        <v>0</v>
      </c>
      <c r="U347" s="37"/>
      <c r="V347" s="37"/>
      <c r="W347" s="37"/>
      <c r="X347" s="37"/>
      <c r="Y347" s="37"/>
      <c r="Z347" s="37"/>
      <c r="AA347" s="37"/>
      <c r="AB347" s="37"/>
      <c r="AC347" s="37"/>
      <c r="AD347" s="37"/>
      <c r="AE347" s="37"/>
      <c r="AR347" s="178" t="s">
        <v>210</v>
      </c>
      <c r="AT347" s="178" t="s">
        <v>141</v>
      </c>
      <c r="AU347" s="178" t="s">
        <v>146</v>
      </c>
      <c r="AY347" s="18" t="s">
        <v>138</v>
      </c>
      <c r="BE347" s="179">
        <f>IF(N347="základní",J347,0)</f>
        <v>0</v>
      </c>
      <c r="BF347" s="179">
        <f>IF(N347="snížená",J347,0)</f>
        <v>0</v>
      </c>
      <c r="BG347" s="179">
        <f>IF(N347="zákl. přenesená",J347,0)</f>
        <v>0</v>
      </c>
      <c r="BH347" s="179">
        <f>IF(N347="sníž. přenesená",J347,0)</f>
        <v>0</v>
      </c>
      <c r="BI347" s="179">
        <f>IF(N347="nulová",J347,0)</f>
        <v>0</v>
      </c>
      <c r="BJ347" s="18" t="s">
        <v>146</v>
      </c>
      <c r="BK347" s="179">
        <f>ROUND(I347*H347,2)</f>
        <v>0</v>
      </c>
      <c r="BL347" s="18" t="s">
        <v>210</v>
      </c>
      <c r="BM347" s="178" t="s">
        <v>852</v>
      </c>
    </row>
    <row r="348" s="2" customFormat="1" ht="16.5" customHeight="1">
      <c r="A348" s="37"/>
      <c r="B348" s="165"/>
      <c r="C348" s="196" t="s">
        <v>853</v>
      </c>
      <c r="D348" s="196" t="s">
        <v>356</v>
      </c>
      <c r="E348" s="197" t="s">
        <v>854</v>
      </c>
      <c r="F348" s="198" t="s">
        <v>855</v>
      </c>
      <c r="G348" s="199" t="s">
        <v>150</v>
      </c>
      <c r="H348" s="200">
        <v>84</v>
      </c>
      <c r="I348" s="201"/>
      <c r="J348" s="202">
        <f>ROUND(I348*H348,2)</f>
        <v>0</v>
      </c>
      <c r="K348" s="203"/>
      <c r="L348" s="204"/>
      <c r="M348" s="205" t="s">
        <v>1</v>
      </c>
      <c r="N348" s="206" t="s">
        <v>40</v>
      </c>
      <c r="O348" s="76"/>
      <c r="P348" s="176">
        <f>O348*H348</f>
        <v>0</v>
      </c>
      <c r="Q348" s="176">
        <v>0.00015300000000000001</v>
      </c>
      <c r="R348" s="176">
        <f>Q348*H348</f>
        <v>0.012852000000000001</v>
      </c>
      <c r="S348" s="176">
        <v>0</v>
      </c>
      <c r="T348" s="177">
        <f>S348*H348</f>
        <v>0</v>
      </c>
      <c r="U348" s="37"/>
      <c r="V348" s="37"/>
      <c r="W348" s="37"/>
      <c r="X348" s="37"/>
      <c r="Y348" s="37"/>
      <c r="Z348" s="37"/>
      <c r="AA348" s="37"/>
      <c r="AB348" s="37"/>
      <c r="AC348" s="37"/>
      <c r="AD348" s="37"/>
      <c r="AE348" s="37"/>
      <c r="AR348" s="178" t="s">
        <v>286</v>
      </c>
      <c r="AT348" s="178" t="s">
        <v>356</v>
      </c>
      <c r="AU348" s="178" t="s">
        <v>146</v>
      </c>
      <c r="AY348" s="18" t="s">
        <v>138</v>
      </c>
      <c r="BE348" s="179">
        <f>IF(N348="základní",J348,0)</f>
        <v>0</v>
      </c>
      <c r="BF348" s="179">
        <f>IF(N348="snížená",J348,0)</f>
        <v>0</v>
      </c>
      <c r="BG348" s="179">
        <f>IF(N348="zákl. přenesená",J348,0)</f>
        <v>0</v>
      </c>
      <c r="BH348" s="179">
        <f>IF(N348="sníž. přenesená",J348,0)</f>
        <v>0</v>
      </c>
      <c r="BI348" s="179">
        <f>IF(N348="nulová",J348,0)</f>
        <v>0</v>
      </c>
      <c r="BJ348" s="18" t="s">
        <v>146</v>
      </c>
      <c r="BK348" s="179">
        <f>ROUND(I348*H348,2)</f>
        <v>0</v>
      </c>
      <c r="BL348" s="18" t="s">
        <v>210</v>
      </c>
      <c r="BM348" s="178" t="s">
        <v>856</v>
      </c>
    </row>
    <row r="349" s="2" customFormat="1" ht="16.5" customHeight="1">
      <c r="A349" s="37"/>
      <c r="B349" s="165"/>
      <c r="C349" s="196" t="s">
        <v>857</v>
      </c>
      <c r="D349" s="196" t="s">
        <v>356</v>
      </c>
      <c r="E349" s="197" t="s">
        <v>858</v>
      </c>
      <c r="F349" s="198" t="s">
        <v>859</v>
      </c>
      <c r="G349" s="199" t="s">
        <v>150</v>
      </c>
      <c r="H349" s="200">
        <v>110</v>
      </c>
      <c r="I349" s="201"/>
      <c r="J349" s="202">
        <f>ROUND(I349*H349,2)</f>
        <v>0</v>
      </c>
      <c r="K349" s="203"/>
      <c r="L349" s="204"/>
      <c r="M349" s="205" t="s">
        <v>1</v>
      </c>
      <c r="N349" s="206" t="s">
        <v>40</v>
      </c>
      <c r="O349" s="76"/>
      <c r="P349" s="176">
        <f>O349*H349</f>
        <v>0</v>
      </c>
      <c r="Q349" s="176">
        <v>0.00020699999999999999</v>
      </c>
      <c r="R349" s="176">
        <f>Q349*H349</f>
        <v>0.022769999999999999</v>
      </c>
      <c r="S349" s="176">
        <v>0</v>
      </c>
      <c r="T349" s="177">
        <f>S349*H349</f>
        <v>0</v>
      </c>
      <c r="U349" s="37"/>
      <c r="V349" s="37"/>
      <c r="W349" s="37"/>
      <c r="X349" s="37"/>
      <c r="Y349" s="37"/>
      <c r="Z349" s="37"/>
      <c r="AA349" s="37"/>
      <c r="AB349" s="37"/>
      <c r="AC349" s="37"/>
      <c r="AD349" s="37"/>
      <c r="AE349" s="37"/>
      <c r="AR349" s="178" t="s">
        <v>286</v>
      </c>
      <c r="AT349" s="178" t="s">
        <v>356</v>
      </c>
      <c r="AU349" s="178" t="s">
        <v>146</v>
      </c>
      <c r="AY349" s="18" t="s">
        <v>138</v>
      </c>
      <c r="BE349" s="179">
        <f>IF(N349="základní",J349,0)</f>
        <v>0</v>
      </c>
      <c r="BF349" s="179">
        <f>IF(N349="snížená",J349,0)</f>
        <v>0</v>
      </c>
      <c r="BG349" s="179">
        <f>IF(N349="zákl. přenesená",J349,0)</f>
        <v>0</v>
      </c>
      <c r="BH349" s="179">
        <f>IF(N349="sníž. přenesená",J349,0)</f>
        <v>0</v>
      </c>
      <c r="BI349" s="179">
        <f>IF(N349="nulová",J349,0)</f>
        <v>0</v>
      </c>
      <c r="BJ349" s="18" t="s">
        <v>146</v>
      </c>
      <c r="BK349" s="179">
        <f>ROUND(I349*H349,2)</f>
        <v>0</v>
      </c>
      <c r="BL349" s="18" t="s">
        <v>210</v>
      </c>
      <c r="BM349" s="178" t="s">
        <v>860</v>
      </c>
    </row>
    <row r="350" s="2" customFormat="1" ht="16.5" customHeight="1">
      <c r="A350" s="37"/>
      <c r="B350" s="165"/>
      <c r="C350" s="196" t="s">
        <v>861</v>
      </c>
      <c r="D350" s="196" t="s">
        <v>356</v>
      </c>
      <c r="E350" s="197" t="s">
        <v>862</v>
      </c>
      <c r="F350" s="198" t="s">
        <v>863</v>
      </c>
      <c r="G350" s="199" t="s">
        <v>150</v>
      </c>
      <c r="H350" s="200">
        <v>10</v>
      </c>
      <c r="I350" s="201"/>
      <c r="J350" s="202">
        <f>ROUND(I350*H350,2)</f>
        <v>0</v>
      </c>
      <c r="K350" s="203"/>
      <c r="L350" s="204"/>
      <c r="M350" s="205" t="s">
        <v>1</v>
      </c>
      <c r="N350" s="206" t="s">
        <v>40</v>
      </c>
      <c r="O350" s="76"/>
      <c r="P350" s="176">
        <f>O350*H350</f>
        <v>0</v>
      </c>
      <c r="Q350" s="176">
        <v>0.00029399999999999999</v>
      </c>
      <c r="R350" s="176">
        <f>Q350*H350</f>
        <v>0.0029399999999999999</v>
      </c>
      <c r="S350" s="176">
        <v>0</v>
      </c>
      <c r="T350" s="177">
        <f>S350*H350</f>
        <v>0</v>
      </c>
      <c r="U350" s="37"/>
      <c r="V350" s="37"/>
      <c r="W350" s="37"/>
      <c r="X350" s="37"/>
      <c r="Y350" s="37"/>
      <c r="Z350" s="37"/>
      <c r="AA350" s="37"/>
      <c r="AB350" s="37"/>
      <c r="AC350" s="37"/>
      <c r="AD350" s="37"/>
      <c r="AE350" s="37"/>
      <c r="AR350" s="178" t="s">
        <v>286</v>
      </c>
      <c r="AT350" s="178" t="s">
        <v>356</v>
      </c>
      <c r="AU350" s="178" t="s">
        <v>146</v>
      </c>
      <c r="AY350" s="18" t="s">
        <v>138</v>
      </c>
      <c r="BE350" s="179">
        <f>IF(N350="základní",J350,0)</f>
        <v>0</v>
      </c>
      <c r="BF350" s="179">
        <f>IF(N350="snížená",J350,0)</f>
        <v>0</v>
      </c>
      <c r="BG350" s="179">
        <f>IF(N350="zákl. přenesená",J350,0)</f>
        <v>0</v>
      </c>
      <c r="BH350" s="179">
        <f>IF(N350="sníž. přenesená",J350,0)</f>
        <v>0</v>
      </c>
      <c r="BI350" s="179">
        <f>IF(N350="nulová",J350,0)</f>
        <v>0</v>
      </c>
      <c r="BJ350" s="18" t="s">
        <v>146</v>
      </c>
      <c r="BK350" s="179">
        <f>ROUND(I350*H350,2)</f>
        <v>0</v>
      </c>
      <c r="BL350" s="18" t="s">
        <v>210</v>
      </c>
      <c r="BM350" s="178" t="s">
        <v>864</v>
      </c>
    </row>
    <row r="351" s="2" customFormat="1" ht="16.5" customHeight="1">
      <c r="A351" s="37"/>
      <c r="B351" s="165"/>
      <c r="C351" s="196" t="s">
        <v>865</v>
      </c>
      <c r="D351" s="196" t="s">
        <v>356</v>
      </c>
      <c r="E351" s="197" t="s">
        <v>866</v>
      </c>
      <c r="F351" s="198" t="s">
        <v>867</v>
      </c>
      <c r="G351" s="199" t="s">
        <v>150</v>
      </c>
      <c r="H351" s="200">
        <v>10</v>
      </c>
      <c r="I351" s="201"/>
      <c r="J351" s="202">
        <f>ROUND(I351*H351,2)</f>
        <v>0</v>
      </c>
      <c r="K351" s="203"/>
      <c r="L351" s="204"/>
      <c r="M351" s="205" t="s">
        <v>1</v>
      </c>
      <c r="N351" s="206" t="s">
        <v>40</v>
      </c>
      <c r="O351" s="76"/>
      <c r="P351" s="176">
        <f>O351*H351</f>
        <v>0</v>
      </c>
      <c r="Q351" s="176">
        <v>0.00024800000000000001</v>
      </c>
      <c r="R351" s="176">
        <f>Q351*H351</f>
        <v>0.00248</v>
      </c>
      <c r="S351" s="176">
        <v>0</v>
      </c>
      <c r="T351" s="177">
        <f>S351*H351</f>
        <v>0</v>
      </c>
      <c r="U351" s="37"/>
      <c r="V351" s="37"/>
      <c r="W351" s="37"/>
      <c r="X351" s="37"/>
      <c r="Y351" s="37"/>
      <c r="Z351" s="37"/>
      <c r="AA351" s="37"/>
      <c r="AB351" s="37"/>
      <c r="AC351" s="37"/>
      <c r="AD351" s="37"/>
      <c r="AE351" s="37"/>
      <c r="AR351" s="178" t="s">
        <v>286</v>
      </c>
      <c r="AT351" s="178" t="s">
        <v>356</v>
      </c>
      <c r="AU351" s="178" t="s">
        <v>146</v>
      </c>
      <c r="AY351" s="18" t="s">
        <v>138</v>
      </c>
      <c r="BE351" s="179">
        <f>IF(N351="základní",J351,0)</f>
        <v>0</v>
      </c>
      <c r="BF351" s="179">
        <f>IF(N351="snížená",J351,0)</f>
        <v>0</v>
      </c>
      <c r="BG351" s="179">
        <f>IF(N351="zákl. přenesená",J351,0)</f>
        <v>0</v>
      </c>
      <c r="BH351" s="179">
        <f>IF(N351="sníž. přenesená",J351,0)</f>
        <v>0</v>
      </c>
      <c r="BI351" s="179">
        <f>IF(N351="nulová",J351,0)</f>
        <v>0</v>
      </c>
      <c r="BJ351" s="18" t="s">
        <v>146</v>
      </c>
      <c r="BK351" s="179">
        <f>ROUND(I351*H351,2)</f>
        <v>0</v>
      </c>
      <c r="BL351" s="18" t="s">
        <v>210</v>
      </c>
      <c r="BM351" s="178" t="s">
        <v>868</v>
      </c>
    </row>
    <row r="352" s="12" customFormat="1" ht="22.8" customHeight="1">
      <c r="A352" s="12"/>
      <c r="B352" s="152"/>
      <c r="C352" s="12"/>
      <c r="D352" s="153" t="s">
        <v>73</v>
      </c>
      <c r="E352" s="163" t="s">
        <v>869</v>
      </c>
      <c r="F352" s="163" t="s">
        <v>870</v>
      </c>
      <c r="G352" s="12"/>
      <c r="H352" s="12"/>
      <c r="I352" s="155"/>
      <c r="J352" s="164">
        <f>BK352</f>
        <v>0</v>
      </c>
      <c r="K352" s="12"/>
      <c r="L352" s="152"/>
      <c r="M352" s="157"/>
      <c r="N352" s="158"/>
      <c r="O352" s="158"/>
      <c r="P352" s="159">
        <f>SUM(P353:P365)</f>
        <v>0</v>
      </c>
      <c r="Q352" s="158"/>
      <c r="R352" s="159">
        <f>SUM(R353:R365)</f>
        <v>0.24890400000000001</v>
      </c>
      <c r="S352" s="158"/>
      <c r="T352" s="160">
        <f>SUM(T353:T365)</f>
        <v>0</v>
      </c>
      <c r="U352" s="12"/>
      <c r="V352" s="12"/>
      <c r="W352" s="12"/>
      <c r="X352" s="12"/>
      <c r="Y352" s="12"/>
      <c r="Z352" s="12"/>
      <c r="AA352" s="12"/>
      <c r="AB352" s="12"/>
      <c r="AC352" s="12"/>
      <c r="AD352" s="12"/>
      <c r="AE352" s="12"/>
      <c r="AR352" s="153" t="s">
        <v>146</v>
      </c>
      <c r="AT352" s="161" t="s">
        <v>73</v>
      </c>
      <c r="AU352" s="161" t="s">
        <v>79</v>
      </c>
      <c r="AY352" s="153" t="s">
        <v>138</v>
      </c>
      <c r="BK352" s="162">
        <f>SUM(BK353:BK365)</f>
        <v>0</v>
      </c>
    </row>
    <row r="353" s="2" customFormat="1" ht="16.5" customHeight="1">
      <c r="A353" s="37"/>
      <c r="B353" s="165"/>
      <c r="C353" s="196" t="s">
        <v>871</v>
      </c>
      <c r="D353" s="196" t="s">
        <v>356</v>
      </c>
      <c r="E353" s="197" t="s">
        <v>872</v>
      </c>
      <c r="F353" s="198" t="s">
        <v>873</v>
      </c>
      <c r="G353" s="199" t="s">
        <v>745</v>
      </c>
      <c r="H353" s="200">
        <v>1</v>
      </c>
      <c r="I353" s="201"/>
      <c r="J353" s="202">
        <f>ROUND(I353*H353,2)</f>
        <v>0</v>
      </c>
      <c r="K353" s="203"/>
      <c r="L353" s="204"/>
      <c r="M353" s="205" t="s">
        <v>1</v>
      </c>
      <c r="N353" s="206" t="s">
        <v>40</v>
      </c>
      <c r="O353" s="76"/>
      <c r="P353" s="176">
        <f>O353*H353</f>
        <v>0</v>
      </c>
      <c r="Q353" s="176">
        <v>0.0072110000000000004</v>
      </c>
      <c r="R353" s="176">
        <f>Q353*H353</f>
        <v>0.0072110000000000004</v>
      </c>
      <c r="S353" s="176">
        <v>0</v>
      </c>
      <c r="T353" s="177">
        <f>S353*H353</f>
        <v>0</v>
      </c>
      <c r="U353" s="37"/>
      <c r="V353" s="37"/>
      <c r="W353" s="37"/>
      <c r="X353" s="37"/>
      <c r="Y353" s="37"/>
      <c r="Z353" s="37"/>
      <c r="AA353" s="37"/>
      <c r="AB353" s="37"/>
      <c r="AC353" s="37"/>
      <c r="AD353" s="37"/>
      <c r="AE353" s="37"/>
      <c r="AR353" s="178" t="s">
        <v>286</v>
      </c>
      <c r="AT353" s="178" t="s">
        <v>356</v>
      </c>
      <c r="AU353" s="178" t="s">
        <v>146</v>
      </c>
      <c r="AY353" s="18" t="s">
        <v>138</v>
      </c>
      <c r="BE353" s="179">
        <f>IF(N353="základní",J353,0)</f>
        <v>0</v>
      </c>
      <c r="BF353" s="179">
        <f>IF(N353="snížená",J353,0)</f>
        <v>0</v>
      </c>
      <c r="BG353" s="179">
        <f>IF(N353="zákl. přenesená",J353,0)</f>
        <v>0</v>
      </c>
      <c r="BH353" s="179">
        <f>IF(N353="sníž. přenesená",J353,0)</f>
        <v>0</v>
      </c>
      <c r="BI353" s="179">
        <f>IF(N353="nulová",J353,0)</f>
        <v>0</v>
      </c>
      <c r="BJ353" s="18" t="s">
        <v>146</v>
      </c>
      <c r="BK353" s="179">
        <f>ROUND(I353*H353,2)</f>
        <v>0</v>
      </c>
      <c r="BL353" s="18" t="s">
        <v>210</v>
      </c>
      <c r="BM353" s="178" t="s">
        <v>874</v>
      </c>
    </row>
    <row r="354" s="2" customFormat="1" ht="24.15" customHeight="1">
      <c r="A354" s="37"/>
      <c r="B354" s="165"/>
      <c r="C354" s="166" t="s">
        <v>875</v>
      </c>
      <c r="D354" s="166" t="s">
        <v>141</v>
      </c>
      <c r="E354" s="167" t="s">
        <v>876</v>
      </c>
      <c r="F354" s="168" t="s">
        <v>877</v>
      </c>
      <c r="G354" s="169" t="s">
        <v>144</v>
      </c>
      <c r="H354" s="170">
        <v>4</v>
      </c>
      <c r="I354" s="171"/>
      <c r="J354" s="172">
        <f>ROUND(I354*H354,2)</f>
        <v>0</v>
      </c>
      <c r="K354" s="173"/>
      <c r="L354" s="38"/>
      <c r="M354" s="174" t="s">
        <v>1</v>
      </c>
      <c r="N354" s="175" t="s">
        <v>40</v>
      </c>
      <c r="O354" s="76"/>
      <c r="P354" s="176">
        <f>O354*H354</f>
        <v>0</v>
      </c>
      <c r="Q354" s="176">
        <v>0</v>
      </c>
      <c r="R354" s="176">
        <f>Q354*H354</f>
        <v>0</v>
      </c>
      <c r="S354" s="176">
        <v>0</v>
      </c>
      <c r="T354" s="177">
        <f>S354*H354</f>
        <v>0</v>
      </c>
      <c r="U354" s="37"/>
      <c r="V354" s="37"/>
      <c r="W354" s="37"/>
      <c r="X354" s="37"/>
      <c r="Y354" s="37"/>
      <c r="Z354" s="37"/>
      <c r="AA354" s="37"/>
      <c r="AB354" s="37"/>
      <c r="AC354" s="37"/>
      <c r="AD354" s="37"/>
      <c r="AE354" s="37"/>
      <c r="AR354" s="178" t="s">
        <v>210</v>
      </c>
      <c r="AT354" s="178" t="s">
        <v>141</v>
      </c>
      <c r="AU354" s="178" t="s">
        <v>146</v>
      </c>
      <c r="AY354" s="18" t="s">
        <v>138</v>
      </c>
      <c r="BE354" s="179">
        <f>IF(N354="základní",J354,0)</f>
        <v>0</v>
      </c>
      <c r="BF354" s="179">
        <f>IF(N354="snížená",J354,0)</f>
        <v>0</v>
      </c>
      <c r="BG354" s="179">
        <f>IF(N354="zákl. přenesená",J354,0)</f>
        <v>0</v>
      </c>
      <c r="BH354" s="179">
        <f>IF(N354="sníž. přenesená",J354,0)</f>
        <v>0</v>
      </c>
      <c r="BI354" s="179">
        <f>IF(N354="nulová",J354,0)</f>
        <v>0</v>
      </c>
      <c r="BJ354" s="18" t="s">
        <v>146</v>
      </c>
      <c r="BK354" s="179">
        <f>ROUND(I354*H354,2)</f>
        <v>0</v>
      </c>
      <c r="BL354" s="18" t="s">
        <v>210</v>
      </c>
      <c r="BM354" s="178" t="s">
        <v>878</v>
      </c>
    </row>
    <row r="355" s="2" customFormat="1" ht="37.8" customHeight="1">
      <c r="A355" s="37"/>
      <c r="B355" s="165"/>
      <c r="C355" s="196" t="s">
        <v>879</v>
      </c>
      <c r="D355" s="196" t="s">
        <v>356</v>
      </c>
      <c r="E355" s="197" t="s">
        <v>880</v>
      </c>
      <c r="F355" s="198" t="s">
        <v>881</v>
      </c>
      <c r="G355" s="199" t="s">
        <v>144</v>
      </c>
      <c r="H355" s="200">
        <v>4</v>
      </c>
      <c r="I355" s="201"/>
      <c r="J355" s="202">
        <f>ROUND(I355*H355,2)</f>
        <v>0</v>
      </c>
      <c r="K355" s="203"/>
      <c r="L355" s="204"/>
      <c r="M355" s="205" t="s">
        <v>1</v>
      </c>
      <c r="N355" s="206" t="s">
        <v>40</v>
      </c>
      <c r="O355" s="76"/>
      <c r="P355" s="176">
        <f>O355*H355</f>
        <v>0</v>
      </c>
      <c r="Q355" s="176">
        <v>9.0000000000000006E-05</v>
      </c>
      <c r="R355" s="176">
        <f>Q355*H355</f>
        <v>0.00036000000000000002</v>
      </c>
      <c r="S355" s="176">
        <v>0</v>
      </c>
      <c r="T355" s="177">
        <f>S355*H355</f>
        <v>0</v>
      </c>
      <c r="U355" s="37"/>
      <c r="V355" s="37"/>
      <c r="W355" s="37"/>
      <c r="X355" s="37"/>
      <c r="Y355" s="37"/>
      <c r="Z355" s="37"/>
      <c r="AA355" s="37"/>
      <c r="AB355" s="37"/>
      <c r="AC355" s="37"/>
      <c r="AD355" s="37"/>
      <c r="AE355" s="37"/>
      <c r="AR355" s="178" t="s">
        <v>286</v>
      </c>
      <c r="AT355" s="178" t="s">
        <v>356</v>
      </c>
      <c r="AU355" s="178" t="s">
        <v>146</v>
      </c>
      <c r="AY355" s="18" t="s">
        <v>138</v>
      </c>
      <c r="BE355" s="179">
        <f>IF(N355="základní",J355,0)</f>
        <v>0</v>
      </c>
      <c r="BF355" s="179">
        <f>IF(N355="snížená",J355,0)</f>
        <v>0</v>
      </c>
      <c r="BG355" s="179">
        <f>IF(N355="zákl. přenesená",J355,0)</f>
        <v>0</v>
      </c>
      <c r="BH355" s="179">
        <f>IF(N355="sníž. přenesená",J355,0)</f>
        <v>0</v>
      </c>
      <c r="BI355" s="179">
        <f>IF(N355="nulová",J355,0)</f>
        <v>0</v>
      </c>
      <c r="BJ355" s="18" t="s">
        <v>146</v>
      </c>
      <c r="BK355" s="179">
        <f>ROUND(I355*H355,2)</f>
        <v>0</v>
      </c>
      <c r="BL355" s="18" t="s">
        <v>210</v>
      </c>
      <c r="BM355" s="178" t="s">
        <v>882</v>
      </c>
    </row>
    <row r="356" s="2" customFormat="1" ht="37.8" customHeight="1">
      <c r="A356" s="37"/>
      <c r="B356" s="165"/>
      <c r="C356" s="166" t="s">
        <v>883</v>
      </c>
      <c r="D356" s="166" t="s">
        <v>141</v>
      </c>
      <c r="E356" s="167" t="s">
        <v>884</v>
      </c>
      <c r="F356" s="168" t="s">
        <v>885</v>
      </c>
      <c r="G356" s="169" t="s">
        <v>144</v>
      </c>
      <c r="H356" s="170">
        <v>21</v>
      </c>
      <c r="I356" s="171"/>
      <c r="J356" s="172">
        <f>ROUND(I356*H356,2)</f>
        <v>0</v>
      </c>
      <c r="K356" s="173"/>
      <c r="L356" s="38"/>
      <c r="M356" s="174" t="s">
        <v>1</v>
      </c>
      <c r="N356" s="175" t="s">
        <v>40</v>
      </c>
      <c r="O356" s="76"/>
      <c r="P356" s="176">
        <f>O356*H356</f>
        <v>0</v>
      </c>
      <c r="Q356" s="176">
        <v>0</v>
      </c>
      <c r="R356" s="176">
        <f>Q356*H356</f>
        <v>0</v>
      </c>
      <c r="S356" s="176">
        <v>0</v>
      </c>
      <c r="T356" s="177">
        <f>S356*H356</f>
        <v>0</v>
      </c>
      <c r="U356" s="37"/>
      <c r="V356" s="37"/>
      <c r="W356" s="37"/>
      <c r="X356" s="37"/>
      <c r="Y356" s="37"/>
      <c r="Z356" s="37"/>
      <c r="AA356" s="37"/>
      <c r="AB356" s="37"/>
      <c r="AC356" s="37"/>
      <c r="AD356" s="37"/>
      <c r="AE356" s="37"/>
      <c r="AR356" s="178" t="s">
        <v>210</v>
      </c>
      <c r="AT356" s="178" t="s">
        <v>141</v>
      </c>
      <c r="AU356" s="178" t="s">
        <v>146</v>
      </c>
      <c r="AY356" s="18" t="s">
        <v>138</v>
      </c>
      <c r="BE356" s="179">
        <f>IF(N356="základní",J356,0)</f>
        <v>0</v>
      </c>
      <c r="BF356" s="179">
        <f>IF(N356="snížená",J356,0)</f>
        <v>0</v>
      </c>
      <c r="BG356" s="179">
        <f>IF(N356="zákl. přenesená",J356,0)</f>
        <v>0</v>
      </c>
      <c r="BH356" s="179">
        <f>IF(N356="sníž. přenesená",J356,0)</f>
        <v>0</v>
      </c>
      <c r="BI356" s="179">
        <f>IF(N356="nulová",J356,0)</f>
        <v>0</v>
      </c>
      <c r="BJ356" s="18" t="s">
        <v>146</v>
      </c>
      <c r="BK356" s="179">
        <f>ROUND(I356*H356,2)</f>
        <v>0</v>
      </c>
      <c r="BL356" s="18" t="s">
        <v>210</v>
      </c>
      <c r="BM356" s="178" t="s">
        <v>886</v>
      </c>
    </row>
    <row r="357" s="2" customFormat="1" ht="24.15" customHeight="1">
      <c r="A357" s="37"/>
      <c r="B357" s="165"/>
      <c r="C357" s="196" t="s">
        <v>887</v>
      </c>
      <c r="D357" s="196" t="s">
        <v>356</v>
      </c>
      <c r="E357" s="197" t="s">
        <v>888</v>
      </c>
      <c r="F357" s="198" t="s">
        <v>889</v>
      </c>
      <c r="G357" s="199" t="s">
        <v>144</v>
      </c>
      <c r="H357" s="200">
        <v>4</v>
      </c>
      <c r="I357" s="201"/>
      <c r="J357" s="202">
        <f>ROUND(I357*H357,2)</f>
        <v>0</v>
      </c>
      <c r="K357" s="203"/>
      <c r="L357" s="204"/>
      <c r="M357" s="205" t="s">
        <v>1</v>
      </c>
      <c r="N357" s="206" t="s">
        <v>40</v>
      </c>
      <c r="O357" s="76"/>
      <c r="P357" s="176">
        <f>O357*H357</f>
        <v>0</v>
      </c>
      <c r="Q357" s="176">
        <v>0.00010000000000000001</v>
      </c>
      <c r="R357" s="176">
        <f>Q357*H357</f>
        <v>0.00040000000000000002</v>
      </c>
      <c r="S357" s="176">
        <v>0</v>
      </c>
      <c r="T357" s="177">
        <f>S357*H357</f>
        <v>0</v>
      </c>
      <c r="U357" s="37"/>
      <c r="V357" s="37"/>
      <c r="W357" s="37"/>
      <c r="X357" s="37"/>
      <c r="Y357" s="37"/>
      <c r="Z357" s="37"/>
      <c r="AA357" s="37"/>
      <c r="AB357" s="37"/>
      <c r="AC357" s="37"/>
      <c r="AD357" s="37"/>
      <c r="AE357" s="37"/>
      <c r="AR357" s="178" t="s">
        <v>286</v>
      </c>
      <c r="AT357" s="178" t="s">
        <v>356</v>
      </c>
      <c r="AU357" s="178" t="s">
        <v>146</v>
      </c>
      <c r="AY357" s="18" t="s">
        <v>138</v>
      </c>
      <c r="BE357" s="179">
        <f>IF(N357="základní",J357,0)</f>
        <v>0</v>
      </c>
      <c r="BF357" s="179">
        <f>IF(N357="snížená",J357,0)</f>
        <v>0</v>
      </c>
      <c r="BG357" s="179">
        <f>IF(N357="zákl. přenesená",J357,0)</f>
        <v>0</v>
      </c>
      <c r="BH357" s="179">
        <f>IF(N357="sníž. přenesená",J357,0)</f>
        <v>0</v>
      </c>
      <c r="BI357" s="179">
        <f>IF(N357="nulová",J357,0)</f>
        <v>0</v>
      </c>
      <c r="BJ357" s="18" t="s">
        <v>146</v>
      </c>
      <c r="BK357" s="179">
        <f>ROUND(I357*H357,2)</f>
        <v>0</v>
      </c>
      <c r="BL357" s="18" t="s">
        <v>210</v>
      </c>
      <c r="BM357" s="178" t="s">
        <v>890</v>
      </c>
    </row>
    <row r="358" s="2" customFormat="1" ht="24.15" customHeight="1">
      <c r="A358" s="37"/>
      <c r="B358" s="165"/>
      <c r="C358" s="196" t="s">
        <v>891</v>
      </c>
      <c r="D358" s="196" t="s">
        <v>356</v>
      </c>
      <c r="E358" s="197" t="s">
        <v>892</v>
      </c>
      <c r="F358" s="198" t="s">
        <v>893</v>
      </c>
      <c r="G358" s="199" t="s">
        <v>144</v>
      </c>
      <c r="H358" s="200">
        <v>17</v>
      </c>
      <c r="I358" s="201"/>
      <c r="J358" s="202">
        <f>ROUND(I358*H358,2)</f>
        <v>0</v>
      </c>
      <c r="K358" s="203"/>
      <c r="L358" s="204"/>
      <c r="M358" s="205" t="s">
        <v>1</v>
      </c>
      <c r="N358" s="206" t="s">
        <v>40</v>
      </c>
      <c r="O358" s="76"/>
      <c r="P358" s="176">
        <f>O358*H358</f>
        <v>0</v>
      </c>
      <c r="Q358" s="176">
        <v>0.00010000000000000001</v>
      </c>
      <c r="R358" s="176">
        <f>Q358*H358</f>
        <v>0.0017000000000000001</v>
      </c>
      <c r="S358" s="176">
        <v>0</v>
      </c>
      <c r="T358" s="177">
        <f>S358*H358</f>
        <v>0</v>
      </c>
      <c r="U358" s="37"/>
      <c r="V358" s="37"/>
      <c r="W358" s="37"/>
      <c r="X358" s="37"/>
      <c r="Y358" s="37"/>
      <c r="Z358" s="37"/>
      <c r="AA358" s="37"/>
      <c r="AB358" s="37"/>
      <c r="AC358" s="37"/>
      <c r="AD358" s="37"/>
      <c r="AE358" s="37"/>
      <c r="AR358" s="178" t="s">
        <v>286</v>
      </c>
      <c r="AT358" s="178" t="s">
        <v>356</v>
      </c>
      <c r="AU358" s="178" t="s">
        <v>146</v>
      </c>
      <c r="AY358" s="18" t="s">
        <v>138</v>
      </c>
      <c r="BE358" s="179">
        <f>IF(N358="základní",J358,0)</f>
        <v>0</v>
      </c>
      <c r="BF358" s="179">
        <f>IF(N358="snížená",J358,0)</f>
        <v>0</v>
      </c>
      <c r="BG358" s="179">
        <f>IF(N358="zákl. přenesená",J358,0)</f>
        <v>0</v>
      </c>
      <c r="BH358" s="179">
        <f>IF(N358="sníž. přenesená",J358,0)</f>
        <v>0</v>
      </c>
      <c r="BI358" s="179">
        <f>IF(N358="nulová",J358,0)</f>
        <v>0</v>
      </c>
      <c r="BJ358" s="18" t="s">
        <v>146</v>
      </c>
      <c r="BK358" s="179">
        <f>ROUND(I358*H358,2)</f>
        <v>0</v>
      </c>
      <c r="BL358" s="18" t="s">
        <v>210</v>
      </c>
      <c r="BM358" s="178" t="s">
        <v>894</v>
      </c>
    </row>
    <row r="359" s="2" customFormat="1" ht="16.5" customHeight="1">
      <c r="A359" s="37"/>
      <c r="B359" s="165"/>
      <c r="C359" s="196" t="s">
        <v>895</v>
      </c>
      <c r="D359" s="196" t="s">
        <v>356</v>
      </c>
      <c r="E359" s="197" t="s">
        <v>896</v>
      </c>
      <c r="F359" s="198" t="s">
        <v>897</v>
      </c>
      <c r="G359" s="199" t="s">
        <v>745</v>
      </c>
      <c r="H359" s="200">
        <v>4</v>
      </c>
      <c r="I359" s="201"/>
      <c r="J359" s="202">
        <f>ROUND(I359*H359,2)</f>
        <v>0</v>
      </c>
      <c r="K359" s="203"/>
      <c r="L359" s="204"/>
      <c r="M359" s="205" t="s">
        <v>1</v>
      </c>
      <c r="N359" s="206" t="s">
        <v>40</v>
      </c>
      <c r="O359" s="76"/>
      <c r="P359" s="176">
        <f>O359*H359</f>
        <v>0</v>
      </c>
      <c r="Q359" s="176">
        <v>0.0072110000000000004</v>
      </c>
      <c r="R359" s="176">
        <f>Q359*H359</f>
        <v>0.028844000000000002</v>
      </c>
      <c r="S359" s="176">
        <v>0</v>
      </c>
      <c r="T359" s="177">
        <f>S359*H359</f>
        <v>0</v>
      </c>
      <c r="U359" s="37"/>
      <c r="V359" s="37"/>
      <c r="W359" s="37"/>
      <c r="X359" s="37"/>
      <c r="Y359" s="37"/>
      <c r="Z359" s="37"/>
      <c r="AA359" s="37"/>
      <c r="AB359" s="37"/>
      <c r="AC359" s="37"/>
      <c r="AD359" s="37"/>
      <c r="AE359" s="37"/>
      <c r="AR359" s="178" t="s">
        <v>286</v>
      </c>
      <c r="AT359" s="178" t="s">
        <v>356</v>
      </c>
      <c r="AU359" s="178" t="s">
        <v>146</v>
      </c>
      <c r="AY359" s="18" t="s">
        <v>138</v>
      </c>
      <c r="BE359" s="179">
        <f>IF(N359="základní",J359,0)</f>
        <v>0</v>
      </c>
      <c r="BF359" s="179">
        <f>IF(N359="snížená",J359,0)</f>
        <v>0</v>
      </c>
      <c r="BG359" s="179">
        <f>IF(N359="zákl. přenesená",J359,0)</f>
        <v>0</v>
      </c>
      <c r="BH359" s="179">
        <f>IF(N359="sníž. přenesená",J359,0)</f>
        <v>0</v>
      </c>
      <c r="BI359" s="179">
        <f>IF(N359="nulová",J359,0)</f>
        <v>0</v>
      </c>
      <c r="BJ359" s="18" t="s">
        <v>146</v>
      </c>
      <c r="BK359" s="179">
        <f>ROUND(I359*H359,2)</f>
        <v>0</v>
      </c>
      <c r="BL359" s="18" t="s">
        <v>210</v>
      </c>
      <c r="BM359" s="178" t="s">
        <v>898</v>
      </c>
    </row>
    <row r="360" s="2" customFormat="1" ht="16.5" customHeight="1">
      <c r="A360" s="37"/>
      <c r="B360" s="165"/>
      <c r="C360" s="196" t="s">
        <v>899</v>
      </c>
      <c r="D360" s="196" t="s">
        <v>356</v>
      </c>
      <c r="E360" s="197" t="s">
        <v>900</v>
      </c>
      <c r="F360" s="198" t="s">
        <v>901</v>
      </c>
      <c r="G360" s="199" t="s">
        <v>745</v>
      </c>
      <c r="H360" s="200">
        <v>2</v>
      </c>
      <c r="I360" s="201"/>
      <c r="J360" s="202">
        <f>ROUND(I360*H360,2)</f>
        <v>0</v>
      </c>
      <c r="K360" s="203"/>
      <c r="L360" s="204"/>
      <c r="M360" s="205" t="s">
        <v>1</v>
      </c>
      <c r="N360" s="206" t="s">
        <v>40</v>
      </c>
      <c r="O360" s="76"/>
      <c r="P360" s="176">
        <f>O360*H360</f>
        <v>0</v>
      </c>
      <c r="Q360" s="176">
        <v>0.0072110000000000004</v>
      </c>
      <c r="R360" s="176">
        <f>Q360*H360</f>
        <v>0.014422000000000001</v>
      </c>
      <c r="S360" s="176">
        <v>0</v>
      </c>
      <c r="T360" s="177">
        <f>S360*H360</f>
        <v>0</v>
      </c>
      <c r="U360" s="37"/>
      <c r="V360" s="37"/>
      <c r="W360" s="37"/>
      <c r="X360" s="37"/>
      <c r="Y360" s="37"/>
      <c r="Z360" s="37"/>
      <c r="AA360" s="37"/>
      <c r="AB360" s="37"/>
      <c r="AC360" s="37"/>
      <c r="AD360" s="37"/>
      <c r="AE360" s="37"/>
      <c r="AR360" s="178" t="s">
        <v>286</v>
      </c>
      <c r="AT360" s="178" t="s">
        <v>356</v>
      </c>
      <c r="AU360" s="178" t="s">
        <v>146</v>
      </c>
      <c r="AY360" s="18" t="s">
        <v>138</v>
      </c>
      <c r="BE360" s="179">
        <f>IF(N360="základní",J360,0)</f>
        <v>0</v>
      </c>
      <c r="BF360" s="179">
        <f>IF(N360="snížená",J360,0)</f>
        <v>0</v>
      </c>
      <c r="BG360" s="179">
        <f>IF(N360="zákl. přenesená",J360,0)</f>
        <v>0</v>
      </c>
      <c r="BH360" s="179">
        <f>IF(N360="sníž. přenesená",J360,0)</f>
        <v>0</v>
      </c>
      <c r="BI360" s="179">
        <f>IF(N360="nulová",J360,0)</f>
        <v>0</v>
      </c>
      <c r="BJ360" s="18" t="s">
        <v>146</v>
      </c>
      <c r="BK360" s="179">
        <f>ROUND(I360*H360,2)</f>
        <v>0</v>
      </c>
      <c r="BL360" s="18" t="s">
        <v>210</v>
      </c>
      <c r="BM360" s="178" t="s">
        <v>902</v>
      </c>
    </row>
    <row r="361" s="2" customFormat="1" ht="16.5" customHeight="1">
      <c r="A361" s="37"/>
      <c r="B361" s="165"/>
      <c r="C361" s="196" t="s">
        <v>903</v>
      </c>
      <c r="D361" s="196" t="s">
        <v>356</v>
      </c>
      <c r="E361" s="197" t="s">
        <v>904</v>
      </c>
      <c r="F361" s="198" t="s">
        <v>905</v>
      </c>
      <c r="G361" s="199" t="s">
        <v>745</v>
      </c>
      <c r="H361" s="200">
        <v>6</v>
      </c>
      <c r="I361" s="201"/>
      <c r="J361" s="202">
        <f>ROUND(I361*H361,2)</f>
        <v>0</v>
      </c>
      <c r="K361" s="203"/>
      <c r="L361" s="204"/>
      <c r="M361" s="205" t="s">
        <v>1</v>
      </c>
      <c r="N361" s="206" t="s">
        <v>40</v>
      </c>
      <c r="O361" s="76"/>
      <c r="P361" s="176">
        <f>O361*H361</f>
        <v>0</v>
      </c>
      <c r="Q361" s="176">
        <v>0.0072110000000000004</v>
      </c>
      <c r="R361" s="176">
        <f>Q361*H361</f>
        <v>0.043265999999999999</v>
      </c>
      <c r="S361" s="176">
        <v>0</v>
      </c>
      <c r="T361" s="177">
        <f>S361*H361</f>
        <v>0</v>
      </c>
      <c r="U361" s="37"/>
      <c r="V361" s="37"/>
      <c r="W361" s="37"/>
      <c r="X361" s="37"/>
      <c r="Y361" s="37"/>
      <c r="Z361" s="37"/>
      <c r="AA361" s="37"/>
      <c r="AB361" s="37"/>
      <c r="AC361" s="37"/>
      <c r="AD361" s="37"/>
      <c r="AE361" s="37"/>
      <c r="AR361" s="178" t="s">
        <v>286</v>
      </c>
      <c r="AT361" s="178" t="s">
        <v>356</v>
      </c>
      <c r="AU361" s="178" t="s">
        <v>146</v>
      </c>
      <c r="AY361" s="18" t="s">
        <v>138</v>
      </c>
      <c r="BE361" s="179">
        <f>IF(N361="základní",J361,0)</f>
        <v>0</v>
      </c>
      <c r="BF361" s="179">
        <f>IF(N361="snížená",J361,0)</f>
        <v>0</v>
      </c>
      <c r="BG361" s="179">
        <f>IF(N361="zákl. přenesená",J361,0)</f>
        <v>0</v>
      </c>
      <c r="BH361" s="179">
        <f>IF(N361="sníž. přenesená",J361,0)</f>
        <v>0</v>
      </c>
      <c r="BI361" s="179">
        <f>IF(N361="nulová",J361,0)</f>
        <v>0</v>
      </c>
      <c r="BJ361" s="18" t="s">
        <v>146</v>
      </c>
      <c r="BK361" s="179">
        <f>ROUND(I361*H361,2)</f>
        <v>0</v>
      </c>
      <c r="BL361" s="18" t="s">
        <v>210</v>
      </c>
      <c r="BM361" s="178" t="s">
        <v>906</v>
      </c>
    </row>
    <row r="362" s="2" customFormat="1" ht="16.5" customHeight="1">
      <c r="A362" s="37"/>
      <c r="B362" s="165"/>
      <c r="C362" s="196" t="s">
        <v>907</v>
      </c>
      <c r="D362" s="196" t="s">
        <v>356</v>
      </c>
      <c r="E362" s="197" t="s">
        <v>908</v>
      </c>
      <c r="F362" s="198" t="s">
        <v>909</v>
      </c>
      <c r="G362" s="199" t="s">
        <v>745</v>
      </c>
      <c r="H362" s="200">
        <v>21</v>
      </c>
      <c r="I362" s="201"/>
      <c r="J362" s="202">
        <f>ROUND(I362*H362,2)</f>
        <v>0</v>
      </c>
      <c r="K362" s="203"/>
      <c r="L362" s="204"/>
      <c r="M362" s="205" t="s">
        <v>1</v>
      </c>
      <c r="N362" s="206" t="s">
        <v>40</v>
      </c>
      <c r="O362" s="76"/>
      <c r="P362" s="176">
        <f>O362*H362</f>
        <v>0</v>
      </c>
      <c r="Q362" s="176">
        <v>0.0072110000000000004</v>
      </c>
      <c r="R362" s="176">
        <f>Q362*H362</f>
        <v>0.15143100000000001</v>
      </c>
      <c r="S362" s="176">
        <v>0</v>
      </c>
      <c r="T362" s="177">
        <f>S362*H362</f>
        <v>0</v>
      </c>
      <c r="U362" s="37"/>
      <c r="V362" s="37"/>
      <c r="W362" s="37"/>
      <c r="X362" s="37"/>
      <c r="Y362" s="37"/>
      <c r="Z362" s="37"/>
      <c r="AA362" s="37"/>
      <c r="AB362" s="37"/>
      <c r="AC362" s="37"/>
      <c r="AD362" s="37"/>
      <c r="AE362" s="37"/>
      <c r="AR362" s="178" t="s">
        <v>286</v>
      </c>
      <c r="AT362" s="178" t="s">
        <v>356</v>
      </c>
      <c r="AU362" s="178" t="s">
        <v>146</v>
      </c>
      <c r="AY362" s="18" t="s">
        <v>138</v>
      </c>
      <c r="BE362" s="179">
        <f>IF(N362="základní",J362,0)</f>
        <v>0</v>
      </c>
      <c r="BF362" s="179">
        <f>IF(N362="snížená",J362,0)</f>
        <v>0</v>
      </c>
      <c r="BG362" s="179">
        <f>IF(N362="zákl. přenesená",J362,0)</f>
        <v>0</v>
      </c>
      <c r="BH362" s="179">
        <f>IF(N362="sníž. přenesená",J362,0)</f>
        <v>0</v>
      </c>
      <c r="BI362" s="179">
        <f>IF(N362="nulová",J362,0)</f>
        <v>0</v>
      </c>
      <c r="BJ362" s="18" t="s">
        <v>146</v>
      </c>
      <c r="BK362" s="179">
        <f>ROUND(I362*H362,2)</f>
        <v>0</v>
      </c>
      <c r="BL362" s="18" t="s">
        <v>210</v>
      </c>
      <c r="BM362" s="178" t="s">
        <v>910</v>
      </c>
    </row>
    <row r="363" s="2" customFormat="1" ht="16.5" customHeight="1">
      <c r="A363" s="37"/>
      <c r="B363" s="165"/>
      <c r="C363" s="196" t="s">
        <v>911</v>
      </c>
      <c r="D363" s="196" t="s">
        <v>356</v>
      </c>
      <c r="E363" s="197" t="s">
        <v>912</v>
      </c>
      <c r="F363" s="198" t="s">
        <v>913</v>
      </c>
      <c r="G363" s="199" t="s">
        <v>144</v>
      </c>
      <c r="H363" s="200">
        <v>1</v>
      </c>
      <c r="I363" s="201"/>
      <c r="J363" s="202">
        <f>ROUND(I363*H363,2)</f>
        <v>0</v>
      </c>
      <c r="K363" s="203"/>
      <c r="L363" s="204"/>
      <c r="M363" s="205" t="s">
        <v>1</v>
      </c>
      <c r="N363" s="206" t="s">
        <v>40</v>
      </c>
      <c r="O363" s="76"/>
      <c r="P363" s="176">
        <f>O363*H363</f>
        <v>0</v>
      </c>
      <c r="Q363" s="176">
        <v>0.00046999999999999999</v>
      </c>
      <c r="R363" s="176">
        <f>Q363*H363</f>
        <v>0.00046999999999999999</v>
      </c>
      <c r="S363" s="176">
        <v>0</v>
      </c>
      <c r="T363" s="177">
        <f>S363*H363</f>
        <v>0</v>
      </c>
      <c r="U363" s="37"/>
      <c r="V363" s="37"/>
      <c r="W363" s="37"/>
      <c r="X363" s="37"/>
      <c r="Y363" s="37"/>
      <c r="Z363" s="37"/>
      <c r="AA363" s="37"/>
      <c r="AB363" s="37"/>
      <c r="AC363" s="37"/>
      <c r="AD363" s="37"/>
      <c r="AE363" s="37"/>
      <c r="AR363" s="178" t="s">
        <v>286</v>
      </c>
      <c r="AT363" s="178" t="s">
        <v>356</v>
      </c>
      <c r="AU363" s="178" t="s">
        <v>146</v>
      </c>
      <c r="AY363" s="18" t="s">
        <v>138</v>
      </c>
      <c r="BE363" s="179">
        <f>IF(N363="základní",J363,0)</f>
        <v>0</v>
      </c>
      <c r="BF363" s="179">
        <f>IF(N363="snížená",J363,0)</f>
        <v>0</v>
      </c>
      <c r="BG363" s="179">
        <f>IF(N363="zákl. přenesená",J363,0)</f>
        <v>0</v>
      </c>
      <c r="BH363" s="179">
        <f>IF(N363="sníž. přenesená",J363,0)</f>
        <v>0</v>
      </c>
      <c r="BI363" s="179">
        <f>IF(N363="nulová",J363,0)</f>
        <v>0</v>
      </c>
      <c r="BJ363" s="18" t="s">
        <v>146</v>
      </c>
      <c r="BK363" s="179">
        <f>ROUND(I363*H363,2)</f>
        <v>0</v>
      </c>
      <c r="BL363" s="18" t="s">
        <v>210</v>
      </c>
      <c r="BM363" s="178" t="s">
        <v>914</v>
      </c>
    </row>
    <row r="364" s="2" customFormat="1" ht="24.15" customHeight="1">
      <c r="A364" s="37"/>
      <c r="B364" s="165"/>
      <c r="C364" s="166" t="s">
        <v>915</v>
      </c>
      <c r="D364" s="166" t="s">
        <v>141</v>
      </c>
      <c r="E364" s="167" t="s">
        <v>916</v>
      </c>
      <c r="F364" s="168" t="s">
        <v>917</v>
      </c>
      <c r="G364" s="169" t="s">
        <v>144</v>
      </c>
      <c r="H364" s="170">
        <v>2</v>
      </c>
      <c r="I364" s="171"/>
      <c r="J364" s="172">
        <f>ROUND(I364*H364,2)</f>
        <v>0</v>
      </c>
      <c r="K364" s="173"/>
      <c r="L364" s="38"/>
      <c r="M364" s="174" t="s">
        <v>1</v>
      </c>
      <c r="N364" s="175" t="s">
        <v>40</v>
      </c>
      <c r="O364" s="76"/>
      <c r="P364" s="176">
        <f>O364*H364</f>
        <v>0</v>
      </c>
      <c r="Q364" s="176">
        <v>0</v>
      </c>
      <c r="R364" s="176">
        <f>Q364*H364</f>
        <v>0</v>
      </c>
      <c r="S364" s="176">
        <v>0</v>
      </c>
      <c r="T364" s="177">
        <f>S364*H364</f>
        <v>0</v>
      </c>
      <c r="U364" s="37"/>
      <c r="V364" s="37"/>
      <c r="W364" s="37"/>
      <c r="X364" s="37"/>
      <c r="Y364" s="37"/>
      <c r="Z364" s="37"/>
      <c r="AA364" s="37"/>
      <c r="AB364" s="37"/>
      <c r="AC364" s="37"/>
      <c r="AD364" s="37"/>
      <c r="AE364" s="37"/>
      <c r="AR364" s="178" t="s">
        <v>210</v>
      </c>
      <c r="AT364" s="178" t="s">
        <v>141</v>
      </c>
      <c r="AU364" s="178" t="s">
        <v>146</v>
      </c>
      <c r="AY364" s="18" t="s">
        <v>138</v>
      </c>
      <c r="BE364" s="179">
        <f>IF(N364="základní",J364,0)</f>
        <v>0</v>
      </c>
      <c r="BF364" s="179">
        <f>IF(N364="snížená",J364,0)</f>
        <v>0</v>
      </c>
      <c r="BG364" s="179">
        <f>IF(N364="zákl. přenesená",J364,0)</f>
        <v>0</v>
      </c>
      <c r="BH364" s="179">
        <f>IF(N364="sníž. přenesená",J364,0)</f>
        <v>0</v>
      </c>
      <c r="BI364" s="179">
        <f>IF(N364="nulová",J364,0)</f>
        <v>0</v>
      </c>
      <c r="BJ364" s="18" t="s">
        <v>146</v>
      </c>
      <c r="BK364" s="179">
        <f>ROUND(I364*H364,2)</f>
        <v>0</v>
      </c>
      <c r="BL364" s="18" t="s">
        <v>210</v>
      </c>
      <c r="BM364" s="178" t="s">
        <v>918</v>
      </c>
    </row>
    <row r="365" s="2" customFormat="1" ht="16.5" customHeight="1">
      <c r="A365" s="37"/>
      <c r="B365" s="165"/>
      <c r="C365" s="196" t="s">
        <v>919</v>
      </c>
      <c r="D365" s="196" t="s">
        <v>356</v>
      </c>
      <c r="E365" s="197" t="s">
        <v>920</v>
      </c>
      <c r="F365" s="198" t="s">
        <v>921</v>
      </c>
      <c r="G365" s="199" t="s">
        <v>144</v>
      </c>
      <c r="H365" s="200">
        <v>2</v>
      </c>
      <c r="I365" s="201"/>
      <c r="J365" s="202">
        <f>ROUND(I365*H365,2)</f>
        <v>0</v>
      </c>
      <c r="K365" s="203"/>
      <c r="L365" s="204"/>
      <c r="M365" s="205" t="s">
        <v>1</v>
      </c>
      <c r="N365" s="206" t="s">
        <v>40</v>
      </c>
      <c r="O365" s="76"/>
      <c r="P365" s="176">
        <f>O365*H365</f>
        <v>0</v>
      </c>
      <c r="Q365" s="176">
        <v>0.00040000000000000002</v>
      </c>
      <c r="R365" s="176">
        <f>Q365*H365</f>
        <v>0.00080000000000000004</v>
      </c>
      <c r="S365" s="176">
        <v>0</v>
      </c>
      <c r="T365" s="177">
        <f>S365*H365</f>
        <v>0</v>
      </c>
      <c r="U365" s="37"/>
      <c r="V365" s="37"/>
      <c r="W365" s="37"/>
      <c r="X365" s="37"/>
      <c r="Y365" s="37"/>
      <c r="Z365" s="37"/>
      <c r="AA365" s="37"/>
      <c r="AB365" s="37"/>
      <c r="AC365" s="37"/>
      <c r="AD365" s="37"/>
      <c r="AE365" s="37"/>
      <c r="AR365" s="178" t="s">
        <v>286</v>
      </c>
      <c r="AT365" s="178" t="s">
        <v>356</v>
      </c>
      <c r="AU365" s="178" t="s">
        <v>146</v>
      </c>
      <c r="AY365" s="18" t="s">
        <v>138</v>
      </c>
      <c r="BE365" s="179">
        <f>IF(N365="základní",J365,0)</f>
        <v>0</v>
      </c>
      <c r="BF365" s="179">
        <f>IF(N365="snížená",J365,0)</f>
        <v>0</v>
      </c>
      <c r="BG365" s="179">
        <f>IF(N365="zákl. přenesená",J365,0)</f>
        <v>0</v>
      </c>
      <c r="BH365" s="179">
        <f>IF(N365="sníž. přenesená",J365,0)</f>
        <v>0</v>
      </c>
      <c r="BI365" s="179">
        <f>IF(N365="nulová",J365,0)</f>
        <v>0</v>
      </c>
      <c r="BJ365" s="18" t="s">
        <v>146</v>
      </c>
      <c r="BK365" s="179">
        <f>ROUND(I365*H365,2)</f>
        <v>0</v>
      </c>
      <c r="BL365" s="18" t="s">
        <v>210</v>
      </c>
      <c r="BM365" s="178" t="s">
        <v>922</v>
      </c>
    </row>
    <row r="366" s="12" customFormat="1" ht="22.8" customHeight="1">
      <c r="A366" s="12"/>
      <c r="B366" s="152"/>
      <c r="C366" s="12"/>
      <c r="D366" s="153" t="s">
        <v>73</v>
      </c>
      <c r="E366" s="163" t="s">
        <v>923</v>
      </c>
      <c r="F366" s="163" t="s">
        <v>924</v>
      </c>
      <c r="G366" s="12"/>
      <c r="H366" s="12"/>
      <c r="I366" s="155"/>
      <c r="J366" s="164">
        <f>BK366</f>
        <v>0</v>
      </c>
      <c r="K366" s="12"/>
      <c r="L366" s="152"/>
      <c r="M366" s="157"/>
      <c r="N366" s="158"/>
      <c r="O366" s="158"/>
      <c r="P366" s="159">
        <f>SUM(P367:P373)</f>
        <v>0</v>
      </c>
      <c r="Q366" s="158"/>
      <c r="R366" s="159">
        <f>SUM(R367:R373)</f>
        <v>0.0135</v>
      </c>
      <c r="S366" s="158"/>
      <c r="T366" s="160">
        <f>SUM(T367:T373)</f>
        <v>0.0040000000000000001</v>
      </c>
      <c r="U366" s="12"/>
      <c r="V366" s="12"/>
      <c r="W366" s="12"/>
      <c r="X366" s="12"/>
      <c r="Y366" s="12"/>
      <c r="Z366" s="12"/>
      <c r="AA366" s="12"/>
      <c r="AB366" s="12"/>
      <c r="AC366" s="12"/>
      <c r="AD366" s="12"/>
      <c r="AE366" s="12"/>
      <c r="AR366" s="153" t="s">
        <v>146</v>
      </c>
      <c r="AT366" s="161" t="s">
        <v>73</v>
      </c>
      <c r="AU366" s="161" t="s">
        <v>79</v>
      </c>
      <c r="AY366" s="153" t="s">
        <v>138</v>
      </c>
      <c r="BK366" s="162">
        <f>SUM(BK367:BK373)</f>
        <v>0</v>
      </c>
    </row>
    <row r="367" s="2" customFormat="1" ht="24.15" customHeight="1">
      <c r="A367" s="37"/>
      <c r="B367" s="165"/>
      <c r="C367" s="166" t="s">
        <v>925</v>
      </c>
      <c r="D367" s="166" t="s">
        <v>141</v>
      </c>
      <c r="E367" s="167" t="s">
        <v>926</v>
      </c>
      <c r="F367" s="168" t="s">
        <v>927</v>
      </c>
      <c r="G367" s="169" t="s">
        <v>144</v>
      </c>
      <c r="H367" s="170">
        <v>4</v>
      </c>
      <c r="I367" s="171"/>
      <c r="J367" s="172">
        <f>ROUND(I367*H367,2)</f>
        <v>0</v>
      </c>
      <c r="K367" s="173"/>
      <c r="L367" s="38"/>
      <c r="M367" s="174" t="s">
        <v>1</v>
      </c>
      <c r="N367" s="175" t="s">
        <v>40</v>
      </c>
      <c r="O367" s="76"/>
      <c r="P367" s="176">
        <f>O367*H367</f>
        <v>0</v>
      </c>
      <c r="Q367" s="176">
        <v>0</v>
      </c>
      <c r="R367" s="176">
        <f>Q367*H367</f>
        <v>0</v>
      </c>
      <c r="S367" s="176">
        <v>0.001</v>
      </c>
      <c r="T367" s="177">
        <f>S367*H367</f>
        <v>0.0040000000000000001</v>
      </c>
      <c r="U367" s="37"/>
      <c r="V367" s="37"/>
      <c r="W367" s="37"/>
      <c r="X367" s="37"/>
      <c r="Y367" s="37"/>
      <c r="Z367" s="37"/>
      <c r="AA367" s="37"/>
      <c r="AB367" s="37"/>
      <c r="AC367" s="37"/>
      <c r="AD367" s="37"/>
      <c r="AE367" s="37"/>
      <c r="AR367" s="178" t="s">
        <v>210</v>
      </c>
      <c r="AT367" s="178" t="s">
        <v>141</v>
      </c>
      <c r="AU367" s="178" t="s">
        <v>146</v>
      </c>
      <c r="AY367" s="18" t="s">
        <v>138</v>
      </c>
      <c r="BE367" s="179">
        <f>IF(N367="základní",J367,0)</f>
        <v>0</v>
      </c>
      <c r="BF367" s="179">
        <f>IF(N367="snížená",J367,0)</f>
        <v>0</v>
      </c>
      <c r="BG367" s="179">
        <f>IF(N367="zákl. přenesená",J367,0)</f>
        <v>0</v>
      </c>
      <c r="BH367" s="179">
        <f>IF(N367="sníž. přenesená",J367,0)</f>
        <v>0</v>
      </c>
      <c r="BI367" s="179">
        <f>IF(N367="nulová",J367,0)</f>
        <v>0</v>
      </c>
      <c r="BJ367" s="18" t="s">
        <v>146</v>
      </c>
      <c r="BK367" s="179">
        <f>ROUND(I367*H367,2)</f>
        <v>0</v>
      </c>
      <c r="BL367" s="18" t="s">
        <v>210</v>
      </c>
      <c r="BM367" s="178" t="s">
        <v>928</v>
      </c>
    </row>
    <row r="368" s="2" customFormat="1" ht="37.8" customHeight="1">
      <c r="A368" s="37"/>
      <c r="B368" s="165"/>
      <c r="C368" s="166" t="s">
        <v>929</v>
      </c>
      <c r="D368" s="166" t="s">
        <v>141</v>
      </c>
      <c r="E368" s="167" t="s">
        <v>930</v>
      </c>
      <c r="F368" s="168" t="s">
        <v>931</v>
      </c>
      <c r="G368" s="169" t="s">
        <v>144</v>
      </c>
      <c r="H368" s="170">
        <v>1</v>
      </c>
      <c r="I368" s="171"/>
      <c r="J368" s="172">
        <f>ROUND(I368*H368,2)</f>
        <v>0</v>
      </c>
      <c r="K368" s="173"/>
      <c r="L368" s="38"/>
      <c r="M368" s="174" t="s">
        <v>1</v>
      </c>
      <c r="N368" s="175" t="s">
        <v>40</v>
      </c>
      <c r="O368" s="76"/>
      <c r="P368" s="176">
        <f>O368*H368</f>
        <v>0</v>
      </c>
      <c r="Q368" s="176">
        <v>0</v>
      </c>
      <c r="R368" s="176">
        <f>Q368*H368</f>
        <v>0</v>
      </c>
      <c r="S368" s="176">
        <v>0</v>
      </c>
      <c r="T368" s="177">
        <f>S368*H368</f>
        <v>0</v>
      </c>
      <c r="U368" s="37"/>
      <c r="V368" s="37"/>
      <c r="W368" s="37"/>
      <c r="X368" s="37"/>
      <c r="Y368" s="37"/>
      <c r="Z368" s="37"/>
      <c r="AA368" s="37"/>
      <c r="AB368" s="37"/>
      <c r="AC368" s="37"/>
      <c r="AD368" s="37"/>
      <c r="AE368" s="37"/>
      <c r="AR368" s="178" t="s">
        <v>210</v>
      </c>
      <c r="AT368" s="178" t="s">
        <v>141</v>
      </c>
      <c r="AU368" s="178" t="s">
        <v>146</v>
      </c>
      <c r="AY368" s="18" t="s">
        <v>138</v>
      </c>
      <c r="BE368" s="179">
        <f>IF(N368="základní",J368,0)</f>
        <v>0</v>
      </c>
      <c r="BF368" s="179">
        <f>IF(N368="snížená",J368,0)</f>
        <v>0</v>
      </c>
      <c r="BG368" s="179">
        <f>IF(N368="zákl. přenesená",J368,0)</f>
        <v>0</v>
      </c>
      <c r="BH368" s="179">
        <f>IF(N368="sníž. přenesená",J368,0)</f>
        <v>0</v>
      </c>
      <c r="BI368" s="179">
        <f>IF(N368="nulová",J368,0)</f>
        <v>0</v>
      </c>
      <c r="BJ368" s="18" t="s">
        <v>146</v>
      </c>
      <c r="BK368" s="179">
        <f>ROUND(I368*H368,2)</f>
        <v>0</v>
      </c>
      <c r="BL368" s="18" t="s">
        <v>210</v>
      </c>
      <c r="BM368" s="178" t="s">
        <v>932</v>
      </c>
    </row>
    <row r="369" s="2" customFormat="1" ht="16.5" customHeight="1">
      <c r="A369" s="37"/>
      <c r="B369" s="165"/>
      <c r="C369" s="196" t="s">
        <v>933</v>
      </c>
      <c r="D369" s="196" t="s">
        <v>356</v>
      </c>
      <c r="E369" s="197" t="s">
        <v>934</v>
      </c>
      <c r="F369" s="198" t="s">
        <v>935</v>
      </c>
      <c r="G369" s="199" t="s">
        <v>144</v>
      </c>
      <c r="H369" s="200">
        <v>1</v>
      </c>
      <c r="I369" s="201"/>
      <c r="J369" s="202">
        <f>ROUND(I369*H369,2)</f>
        <v>0</v>
      </c>
      <c r="K369" s="203"/>
      <c r="L369" s="204"/>
      <c r="M369" s="205" t="s">
        <v>1</v>
      </c>
      <c r="N369" s="206" t="s">
        <v>40</v>
      </c>
      <c r="O369" s="76"/>
      <c r="P369" s="176">
        <f>O369*H369</f>
        <v>0</v>
      </c>
      <c r="Q369" s="176">
        <v>0.0054999999999999997</v>
      </c>
      <c r="R369" s="176">
        <f>Q369*H369</f>
        <v>0.0054999999999999997</v>
      </c>
      <c r="S369" s="176">
        <v>0</v>
      </c>
      <c r="T369" s="177">
        <f>S369*H369</f>
        <v>0</v>
      </c>
      <c r="U369" s="37"/>
      <c r="V369" s="37"/>
      <c r="W369" s="37"/>
      <c r="X369" s="37"/>
      <c r="Y369" s="37"/>
      <c r="Z369" s="37"/>
      <c r="AA369" s="37"/>
      <c r="AB369" s="37"/>
      <c r="AC369" s="37"/>
      <c r="AD369" s="37"/>
      <c r="AE369" s="37"/>
      <c r="AR369" s="178" t="s">
        <v>286</v>
      </c>
      <c r="AT369" s="178" t="s">
        <v>356</v>
      </c>
      <c r="AU369" s="178" t="s">
        <v>146</v>
      </c>
      <c r="AY369" s="18" t="s">
        <v>138</v>
      </c>
      <c r="BE369" s="179">
        <f>IF(N369="základní",J369,0)</f>
        <v>0</v>
      </c>
      <c r="BF369" s="179">
        <f>IF(N369="snížená",J369,0)</f>
        <v>0</v>
      </c>
      <c r="BG369" s="179">
        <f>IF(N369="zákl. přenesená",J369,0)</f>
        <v>0</v>
      </c>
      <c r="BH369" s="179">
        <f>IF(N369="sníž. přenesená",J369,0)</f>
        <v>0</v>
      </c>
      <c r="BI369" s="179">
        <f>IF(N369="nulová",J369,0)</f>
        <v>0</v>
      </c>
      <c r="BJ369" s="18" t="s">
        <v>146</v>
      </c>
      <c r="BK369" s="179">
        <f>ROUND(I369*H369,2)</f>
        <v>0</v>
      </c>
      <c r="BL369" s="18" t="s">
        <v>210</v>
      </c>
      <c r="BM369" s="178" t="s">
        <v>936</v>
      </c>
    </row>
    <row r="370" s="2" customFormat="1" ht="21.75" customHeight="1">
      <c r="A370" s="37"/>
      <c r="B370" s="165"/>
      <c r="C370" s="166" t="s">
        <v>937</v>
      </c>
      <c r="D370" s="166" t="s">
        <v>141</v>
      </c>
      <c r="E370" s="167" t="s">
        <v>938</v>
      </c>
      <c r="F370" s="168" t="s">
        <v>939</v>
      </c>
      <c r="G370" s="169" t="s">
        <v>144</v>
      </c>
      <c r="H370" s="170">
        <v>2</v>
      </c>
      <c r="I370" s="171"/>
      <c r="J370" s="172">
        <f>ROUND(I370*H370,2)</f>
        <v>0</v>
      </c>
      <c r="K370" s="173"/>
      <c r="L370" s="38"/>
      <c r="M370" s="174" t="s">
        <v>1</v>
      </c>
      <c r="N370" s="175" t="s">
        <v>40</v>
      </c>
      <c r="O370" s="76"/>
      <c r="P370" s="176">
        <f>O370*H370</f>
        <v>0</v>
      </c>
      <c r="Q370" s="176">
        <v>0</v>
      </c>
      <c r="R370" s="176">
        <f>Q370*H370</f>
        <v>0</v>
      </c>
      <c r="S370" s="176">
        <v>0</v>
      </c>
      <c r="T370" s="177">
        <f>S370*H370</f>
        <v>0</v>
      </c>
      <c r="U370" s="37"/>
      <c r="V370" s="37"/>
      <c r="W370" s="37"/>
      <c r="X370" s="37"/>
      <c r="Y370" s="37"/>
      <c r="Z370" s="37"/>
      <c r="AA370" s="37"/>
      <c r="AB370" s="37"/>
      <c r="AC370" s="37"/>
      <c r="AD370" s="37"/>
      <c r="AE370" s="37"/>
      <c r="AR370" s="178" t="s">
        <v>210</v>
      </c>
      <c r="AT370" s="178" t="s">
        <v>141</v>
      </c>
      <c r="AU370" s="178" t="s">
        <v>146</v>
      </c>
      <c r="AY370" s="18" t="s">
        <v>138</v>
      </c>
      <c r="BE370" s="179">
        <f>IF(N370="základní",J370,0)</f>
        <v>0</v>
      </c>
      <c r="BF370" s="179">
        <f>IF(N370="snížená",J370,0)</f>
        <v>0</v>
      </c>
      <c r="BG370" s="179">
        <f>IF(N370="zákl. přenesená",J370,0)</f>
        <v>0</v>
      </c>
      <c r="BH370" s="179">
        <f>IF(N370="sníž. přenesená",J370,0)</f>
        <v>0</v>
      </c>
      <c r="BI370" s="179">
        <f>IF(N370="nulová",J370,0)</f>
        <v>0</v>
      </c>
      <c r="BJ370" s="18" t="s">
        <v>146</v>
      </c>
      <c r="BK370" s="179">
        <f>ROUND(I370*H370,2)</f>
        <v>0</v>
      </c>
      <c r="BL370" s="18" t="s">
        <v>210</v>
      </c>
      <c r="BM370" s="178" t="s">
        <v>940</v>
      </c>
    </row>
    <row r="371" s="2" customFormat="1" ht="33" customHeight="1">
      <c r="A371" s="37"/>
      <c r="B371" s="165"/>
      <c r="C371" s="196" t="s">
        <v>941</v>
      </c>
      <c r="D371" s="196" t="s">
        <v>356</v>
      </c>
      <c r="E371" s="197" t="s">
        <v>942</v>
      </c>
      <c r="F371" s="198" t="s">
        <v>943</v>
      </c>
      <c r="G371" s="199" t="s">
        <v>144</v>
      </c>
      <c r="H371" s="200">
        <v>2</v>
      </c>
      <c r="I371" s="201"/>
      <c r="J371" s="202">
        <f>ROUND(I371*H371,2)</f>
        <v>0</v>
      </c>
      <c r="K371" s="203"/>
      <c r="L371" s="204"/>
      <c r="M371" s="205" t="s">
        <v>1</v>
      </c>
      <c r="N371" s="206" t="s">
        <v>40</v>
      </c>
      <c r="O371" s="76"/>
      <c r="P371" s="176">
        <f>O371*H371</f>
        <v>0</v>
      </c>
      <c r="Q371" s="176">
        <v>0.0040000000000000001</v>
      </c>
      <c r="R371" s="176">
        <f>Q371*H371</f>
        <v>0.0080000000000000002</v>
      </c>
      <c r="S371" s="176">
        <v>0</v>
      </c>
      <c r="T371" s="177">
        <f>S371*H371</f>
        <v>0</v>
      </c>
      <c r="U371" s="37"/>
      <c r="V371" s="37"/>
      <c r="W371" s="37"/>
      <c r="X371" s="37"/>
      <c r="Y371" s="37"/>
      <c r="Z371" s="37"/>
      <c r="AA371" s="37"/>
      <c r="AB371" s="37"/>
      <c r="AC371" s="37"/>
      <c r="AD371" s="37"/>
      <c r="AE371" s="37"/>
      <c r="AR371" s="178" t="s">
        <v>286</v>
      </c>
      <c r="AT371" s="178" t="s">
        <v>356</v>
      </c>
      <c r="AU371" s="178" t="s">
        <v>146</v>
      </c>
      <c r="AY371" s="18" t="s">
        <v>138</v>
      </c>
      <c r="BE371" s="179">
        <f>IF(N371="základní",J371,0)</f>
        <v>0</v>
      </c>
      <c r="BF371" s="179">
        <f>IF(N371="snížená",J371,0)</f>
        <v>0</v>
      </c>
      <c r="BG371" s="179">
        <f>IF(N371="zákl. přenesená",J371,0)</f>
        <v>0</v>
      </c>
      <c r="BH371" s="179">
        <f>IF(N371="sníž. přenesená",J371,0)</f>
        <v>0</v>
      </c>
      <c r="BI371" s="179">
        <f>IF(N371="nulová",J371,0)</f>
        <v>0</v>
      </c>
      <c r="BJ371" s="18" t="s">
        <v>146</v>
      </c>
      <c r="BK371" s="179">
        <f>ROUND(I371*H371,2)</f>
        <v>0</v>
      </c>
      <c r="BL371" s="18" t="s">
        <v>210</v>
      </c>
      <c r="BM371" s="178" t="s">
        <v>944</v>
      </c>
    </row>
    <row r="372" s="2" customFormat="1" ht="16.5" customHeight="1">
      <c r="A372" s="37"/>
      <c r="B372" s="165"/>
      <c r="C372" s="166" t="s">
        <v>945</v>
      </c>
      <c r="D372" s="166" t="s">
        <v>141</v>
      </c>
      <c r="E372" s="167" t="s">
        <v>946</v>
      </c>
      <c r="F372" s="168" t="s">
        <v>947</v>
      </c>
      <c r="G372" s="169" t="s">
        <v>144</v>
      </c>
      <c r="H372" s="170">
        <v>2</v>
      </c>
      <c r="I372" s="171"/>
      <c r="J372" s="172">
        <f>ROUND(I372*H372,2)</f>
        <v>0</v>
      </c>
      <c r="K372" s="173"/>
      <c r="L372" s="38"/>
      <c r="M372" s="174" t="s">
        <v>1</v>
      </c>
      <c r="N372" s="175" t="s">
        <v>40</v>
      </c>
      <c r="O372" s="76"/>
      <c r="P372" s="176">
        <f>O372*H372</f>
        <v>0</v>
      </c>
      <c r="Q372" s="176">
        <v>0</v>
      </c>
      <c r="R372" s="176">
        <f>Q372*H372</f>
        <v>0</v>
      </c>
      <c r="S372" s="176">
        <v>0</v>
      </c>
      <c r="T372" s="177">
        <f>S372*H372</f>
        <v>0</v>
      </c>
      <c r="U372" s="37"/>
      <c r="V372" s="37"/>
      <c r="W372" s="37"/>
      <c r="X372" s="37"/>
      <c r="Y372" s="37"/>
      <c r="Z372" s="37"/>
      <c r="AA372" s="37"/>
      <c r="AB372" s="37"/>
      <c r="AC372" s="37"/>
      <c r="AD372" s="37"/>
      <c r="AE372" s="37"/>
      <c r="AR372" s="178" t="s">
        <v>210</v>
      </c>
      <c r="AT372" s="178" t="s">
        <v>141</v>
      </c>
      <c r="AU372" s="178" t="s">
        <v>146</v>
      </c>
      <c r="AY372" s="18" t="s">
        <v>138</v>
      </c>
      <c r="BE372" s="179">
        <f>IF(N372="základní",J372,0)</f>
        <v>0</v>
      </c>
      <c r="BF372" s="179">
        <f>IF(N372="snížená",J372,0)</f>
        <v>0</v>
      </c>
      <c r="BG372" s="179">
        <f>IF(N372="zákl. přenesená",J372,0)</f>
        <v>0</v>
      </c>
      <c r="BH372" s="179">
        <f>IF(N372="sníž. přenesená",J372,0)</f>
        <v>0</v>
      </c>
      <c r="BI372" s="179">
        <f>IF(N372="nulová",J372,0)</f>
        <v>0</v>
      </c>
      <c r="BJ372" s="18" t="s">
        <v>146</v>
      </c>
      <c r="BK372" s="179">
        <f>ROUND(I372*H372,2)</f>
        <v>0</v>
      </c>
      <c r="BL372" s="18" t="s">
        <v>210</v>
      </c>
      <c r="BM372" s="178" t="s">
        <v>948</v>
      </c>
    </row>
    <row r="373" s="2" customFormat="1" ht="16.5" customHeight="1">
      <c r="A373" s="37"/>
      <c r="B373" s="165"/>
      <c r="C373" s="196" t="s">
        <v>949</v>
      </c>
      <c r="D373" s="196" t="s">
        <v>356</v>
      </c>
      <c r="E373" s="197" t="s">
        <v>950</v>
      </c>
      <c r="F373" s="198" t="s">
        <v>951</v>
      </c>
      <c r="G373" s="199" t="s">
        <v>745</v>
      </c>
      <c r="H373" s="200">
        <v>2</v>
      </c>
      <c r="I373" s="201"/>
      <c r="J373" s="202">
        <f>ROUND(I373*H373,2)</f>
        <v>0</v>
      </c>
      <c r="K373" s="203"/>
      <c r="L373" s="204"/>
      <c r="M373" s="205" t="s">
        <v>1</v>
      </c>
      <c r="N373" s="206" t="s">
        <v>40</v>
      </c>
      <c r="O373" s="76"/>
      <c r="P373" s="176">
        <f>O373*H373</f>
        <v>0</v>
      </c>
      <c r="Q373" s="176">
        <v>0</v>
      </c>
      <c r="R373" s="176">
        <f>Q373*H373</f>
        <v>0</v>
      </c>
      <c r="S373" s="176">
        <v>0</v>
      </c>
      <c r="T373" s="177">
        <f>S373*H373</f>
        <v>0</v>
      </c>
      <c r="U373" s="37"/>
      <c r="V373" s="37"/>
      <c r="W373" s="37"/>
      <c r="X373" s="37"/>
      <c r="Y373" s="37"/>
      <c r="Z373" s="37"/>
      <c r="AA373" s="37"/>
      <c r="AB373" s="37"/>
      <c r="AC373" s="37"/>
      <c r="AD373" s="37"/>
      <c r="AE373" s="37"/>
      <c r="AR373" s="178" t="s">
        <v>286</v>
      </c>
      <c r="AT373" s="178" t="s">
        <v>356</v>
      </c>
      <c r="AU373" s="178" t="s">
        <v>146</v>
      </c>
      <c r="AY373" s="18" t="s">
        <v>138</v>
      </c>
      <c r="BE373" s="179">
        <f>IF(N373="základní",J373,0)</f>
        <v>0</v>
      </c>
      <c r="BF373" s="179">
        <f>IF(N373="snížená",J373,0)</f>
        <v>0</v>
      </c>
      <c r="BG373" s="179">
        <f>IF(N373="zákl. přenesená",J373,0)</f>
        <v>0</v>
      </c>
      <c r="BH373" s="179">
        <f>IF(N373="sníž. přenesená",J373,0)</f>
        <v>0</v>
      </c>
      <c r="BI373" s="179">
        <f>IF(N373="nulová",J373,0)</f>
        <v>0</v>
      </c>
      <c r="BJ373" s="18" t="s">
        <v>146</v>
      </c>
      <c r="BK373" s="179">
        <f>ROUND(I373*H373,2)</f>
        <v>0</v>
      </c>
      <c r="BL373" s="18" t="s">
        <v>210</v>
      </c>
      <c r="BM373" s="178" t="s">
        <v>952</v>
      </c>
    </row>
    <row r="374" s="12" customFormat="1" ht="22.8" customHeight="1">
      <c r="A374" s="12"/>
      <c r="B374" s="152"/>
      <c r="C374" s="12"/>
      <c r="D374" s="153" t="s">
        <v>73</v>
      </c>
      <c r="E374" s="163" t="s">
        <v>953</v>
      </c>
      <c r="F374" s="163" t="s">
        <v>954</v>
      </c>
      <c r="G374" s="12"/>
      <c r="H374" s="12"/>
      <c r="I374" s="155"/>
      <c r="J374" s="164">
        <f>BK374</f>
        <v>0</v>
      </c>
      <c r="K374" s="12"/>
      <c r="L374" s="152"/>
      <c r="M374" s="157"/>
      <c r="N374" s="158"/>
      <c r="O374" s="158"/>
      <c r="P374" s="159">
        <f>SUM(P375:P383)</f>
        <v>0</v>
      </c>
      <c r="Q374" s="158"/>
      <c r="R374" s="159">
        <f>SUM(R375:R383)</f>
        <v>0.0019000000000000002</v>
      </c>
      <c r="S374" s="158"/>
      <c r="T374" s="160">
        <f>SUM(T375:T383)</f>
        <v>0.0088400000000000006</v>
      </c>
      <c r="U374" s="12"/>
      <c r="V374" s="12"/>
      <c r="W374" s="12"/>
      <c r="X374" s="12"/>
      <c r="Y374" s="12"/>
      <c r="Z374" s="12"/>
      <c r="AA374" s="12"/>
      <c r="AB374" s="12"/>
      <c r="AC374" s="12"/>
      <c r="AD374" s="12"/>
      <c r="AE374" s="12"/>
      <c r="AR374" s="153" t="s">
        <v>146</v>
      </c>
      <c r="AT374" s="161" t="s">
        <v>73</v>
      </c>
      <c r="AU374" s="161" t="s">
        <v>79</v>
      </c>
      <c r="AY374" s="153" t="s">
        <v>138</v>
      </c>
      <c r="BK374" s="162">
        <f>SUM(BK375:BK383)</f>
        <v>0</v>
      </c>
    </row>
    <row r="375" s="2" customFormat="1" ht="24.15" customHeight="1">
      <c r="A375" s="37"/>
      <c r="B375" s="165"/>
      <c r="C375" s="166" t="s">
        <v>955</v>
      </c>
      <c r="D375" s="166" t="s">
        <v>141</v>
      </c>
      <c r="E375" s="167" t="s">
        <v>956</v>
      </c>
      <c r="F375" s="168" t="s">
        <v>957</v>
      </c>
      <c r="G375" s="169" t="s">
        <v>958</v>
      </c>
      <c r="H375" s="170">
        <v>1</v>
      </c>
      <c r="I375" s="171"/>
      <c r="J375" s="172">
        <f>ROUND(I375*H375,2)</f>
        <v>0</v>
      </c>
      <c r="K375" s="173"/>
      <c r="L375" s="38"/>
      <c r="M375" s="174" t="s">
        <v>1</v>
      </c>
      <c r="N375" s="175" t="s">
        <v>40</v>
      </c>
      <c r="O375" s="76"/>
      <c r="P375" s="176">
        <f>O375*H375</f>
        <v>0</v>
      </c>
      <c r="Q375" s="176">
        <v>0</v>
      </c>
      <c r="R375" s="176">
        <f>Q375*H375</f>
        <v>0</v>
      </c>
      <c r="S375" s="176">
        <v>0</v>
      </c>
      <c r="T375" s="177">
        <f>S375*H375</f>
        <v>0</v>
      </c>
      <c r="U375" s="37"/>
      <c r="V375" s="37"/>
      <c r="W375" s="37"/>
      <c r="X375" s="37"/>
      <c r="Y375" s="37"/>
      <c r="Z375" s="37"/>
      <c r="AA375" s="37"/>
      <c r="AB375" s="37"/>
      <c r="AC375" s="37"/>
      <c r="AD375" s="37"/>
      <c r="AE375" s="37"/>
      <c r="AR375" s="178" t="s">
        <v>145</v>
      </c>
      <c r="AT375" s="178" t="s">
        <v>141</v>
      </c>
      <c r="AU375" s="178" t="s">
        <v>146</v>
      </c>
      <c r="AY375" s="18" t="s">
        <v>138</v>
      </c>
      <c r="BE375" s="179">
        <f>IF(N375="základní",J375,0)</f>
        <v>0</v>
      </c>
      <c r="BF375" s="179">
        <f>IF(N375="snížená",J375,0)</f>
        <v>0</v>
      </c>
      <c r="BG375" s="179">
        <f>IF(N375="zákl. přenesená",J375,0)</f>
        <v>0</v>
      </c>
      <c r="BH375" s="179">
        <f>IF(N375="sníž. přenesená",J375,0)</f>
        <v>0</v>
      </c>
      <c r="BI375" s="179">
        <f>IF(N375="nulová",J375,0)</f>
        <v>0</v>
      </c>
      <c r="BJ375" s="18" t="s">
        <v>146</v>
      </c>
      <c r="BK375" s="179">
        <f>ROUND(I375*H375,2)</f>
        <v>0</v>
      </c>
      <c r="BL375" s="18" t="s">
        <v>145</v>
      </c>
      <c r="BM375" s="178" t="s">
        <v>959</v>
      </c>
    </row>
    <row r="376" s="2" customFormat="1" ht="44.25" customHeight="1">
      <c r="A376" s="37"/>
      <c r="B376" s="165"/>
      <c r="C376" s="166" t="s">
        <v>960</v>
      </c>
      <c r="D376" s="166" t="s">
        <v>141</v>
      </c>
      <c r="E376" s="167" t="s">
        <v>961</v>
      </c>
      <c r="F376" s="168" t="s">
        <v>962</v>
      </c>
      <c r="G376" s="169" t="s">
        <v>150</v>
      </c>
      <c r="H376" s="170">
        <v>2</v>
      </c>
      <c r="I376" s="171"/>
      <c r="J376" s="172">
        <f>ROUND(I376*H376,2)</f>
        <v>0</v>
      </c>
      <c r="K376" s="173"/>
      <c r="L376" s="38"/>
      <c r="M376" s="174" t="s">
        <v>1</v>
      </c>
      <c r="N376" s="175" t="s">
        <v>40</v>
      </c>
      <c r="O376" s="76"/>
      <c r="P376" s="176">
        <f>O376*H376</f>
        <v>0</v>
      </c>
      <c r="Q376" s="176">
        <v>0</v>
      </c>
      <c r="R376" s="176">
        <f>Q376*H376</f>
        <v>0</v>
      </c>
      <c r="S376" s="176">
        <v>0</v>
      </c>
      <c r="T376" s="177">
        <f>S376*H376</f>
        <v>0</v>
      </c>
      <c r="U376" s="37"/>
      <c r="V376" s="37"/>
      <c r="W376" s="37"/>
      <c r="X376" s="37"/>
      <c r="Y376" s="37"/>
      <c r="Z376" s="37"/>
      <c r="AA376" s="37"/>
      <c r="AB376" s="37"/>
      <c r="AC376" s="37"/>
      <c r="AD376" s="37"/>
      <c r="AE376" s="37"/>
      <c r="AR376" s="178" t="s">
        <v>145</v>
      </c>
      <c r="AT376" s="178" t="s">
        <v>141</v>
      </c>
      <c r="AU376" s="178" t="s">
        <v>146</v>
      </c>
      <c r="AY376" s="18" t="s">
        <v>138</v>
      </c>
      <c r="BE376" s="179">
        <f>IF(N376="základní",J376,0)</f>
        <v>0</v>
      </c>
      <c r="BF376" s="179">
        <f>IF(N376="snížená",J376,0)</f>
        <v>0</v>
      </c>
      <c r="BG376" s="179">
        <f>IF(N376="zákl. přenesená",J376,0)</f>
        <v>0</v>
      </c>
      <c r="BH376" s="179">
        <f>IF(N376="sníž. přenesená",J376,0)</f>
        <v>0</v>
      </c>
      <c r="BI376" s="179">
        <f>IF(N376="nulová",J376,0)</f>
        <v>0</v>
      </c>
      <c r="BJ376" s="18" t="s">
        <v>146</v>
      </c>
      <c r="BK376" s="179">
        <f>ROUND(I376*H376,2)</f>
        <v>0</v>
      </c>
      <c r="BL376" s="18" t="s">
        <v>145</v>
      </c>
      <c r="BM376" s="178" t="s">
        <v>963</v>
      </c>
    </row>
    <row r="377" s="2" customFormat="1" ht="24.15" customHeight="1">
      <c r="A377" s="37"/>
      <c r="B377" s="165"/>
      <c r="C377" s="166" t="s">
        <v>964</v>
      </c>
      <c r="D377" s="166" t="s">
        <v>141</v>
      </c>
      <c r="E377" s="167" t="s">
        <v>965</v>
      </c>
      <c r="F377" s="168" t="s">
        <v>966</v>
      </c>
      <c r="G377" s="169" t="s">
        <v>144</v>
      </c>
      <c r="H377" s="170">
        <v>2</v>
      </c>
      <c r="I377" s="171"/>
      <c r="J377" s="172">
        <f>ROUND(I377*H377,2)</f>
        <v>0</v>
      </c>
      <c r="K377" s="173"/>
      <c r="L377" s="38"/>
      <c r="M377" s="174" t="s">
        <v>1</v>
      </c>
      <c r="N377" s="175" t="s">
        <v>40</v>
      </c>
      <c r="O377" s="76"/>
      <c r="P377" s="176">
        <f>O377*H377</f>
        <v>0</v>
      </c>
      <c r="Q377" s="176">
        <v>0</v>
      </c>
      <c r="R377" s="176">
        <f>Q377*H377</f>
        <v>0</v>
      </c>
      <c r="S377" s="176">
        <v>0</v>
      </c>
      <c r="T377" s="177">
        <f>S377*H377</f>
        <v>0</v>
      </c>
      <c r="U377" s="37"/>
      <c r="V377" s="37"/>
      <c r="W377" s="37"/>
      <c r="X377" s="37"/>
      <c r="Y377" s="37"/>
      <c r="Z377" s="37"/>
      <c r="AA377" s="37"/>
      <c r="AB377" s="37"/>
      <c r="AC377" s="37"/>
      <c r="AD377" s="37"/>
      <c r="AE377" s="37"/>
      <c r="AR377" s="178" t="s">
        <v>210</v>
      </c>
      <c r="AT377" s="178" t="s">
        <v>141</v>
      </c>
      <c r="AU377" s="178" t="s">
        <v>146</v>
      </c>
      <c r="AY377" s="18" t="s">
        <v>138</v>
      </c>
      <c r="BE377" s="179">
        <f>IF(N377="základní",J377,0)</f>
        <v>0</v>
      </c>
      <c r="BF377" s="179">
        <f>IF(N377="snížená",J377,0)</f>
        <v>0</v>
      </c>
      <c r="BG377" s="179">
        <f>IF(N377="zákl. přenesená",J377,0)</f>
        <v>0</v>
      </c>
      <c r="BH377" s="179">
        <f>IF(N377="sníž. přenesená",J377,0)</f>
        <v>0</v>
      </c>
      <c r="BI377" s="179">
        <f>IF(N377="nulová",J377,0)</f>
        <v>0</v>
      </c>
      <c r="BJ377" s="18" t="s">
        <v>146</v>
      </c>
      <c r="BK377" s="179">
        <f>ROUND(I377*H377,2)</f>
        <v>0</v>
      </c>
      <c r="BL377" s="18" t="s">
        <v>210</v>
      </c>
      <c r="BM377" s="178" t="s">
        <v>967</v>
      </c>
    </row>
    <row r="378" s="2" customFormat="1" ht="24.15" customHeight="1">
      <c r="A378" s="37"/>
      <c r="B378" s="165"/>
      <c r="C378" s="196" t="s">
        <v>968</v>
      </c>
      <c r="D378" s="196" t="s">
        <v>356</v>
      </c>
      <c r="E378" s="197" t="s">
        <v>969</v>
      </c>
      <c r="F378" s="198" t="s">
        <v>970</v>
      </c>
      <c r="G378" s="199" t="s">
        <v>144</v>
      </c>
      <c r="H378" s="200">
        <v>2</v>
      </c>
      <c r="I378" s="201"/>
      <c r="J378" s="202">
        <f>ROUND(I378*H378,2)</f>
        <v>0</v>
      </c>
      <c r="K378" s="203"/>
      <c r="L378" s="204"/>
      <c r="M378" s="205" t="s">
        <v>1</v>
      </c>
      <c r="N378" s="206" t="s">
        <v>40</v>
      </c>
      <c r="O378" s="76"/>
      <c r="P378" s="176">
        <f>O378*H378</f>
        <v>0</v>
      </c>
      <c r="Q378" s="176">
        <v>0.00040000000000000002</v>
      </c>
      <c r="R378" s="176">
        <f>Q378*H378</f>
        <v>0.00080000000000000004</v>
      </c>
      <c r="S378" s="176">
        <v>0</v>
      </c>
      <c r="T378" s="177">
        <f>S378*H378</f>
        <v>0</v>
      </c>
      <c r="U378" s="37"/>
      <c r="V378" s="37"/>
      <c r="W378" s="37"/>
      <c r="X378" s="37"/>
      <c r="Y378" s="37"/>
      <c r="Z378" s="37"/>
      <c r="AA378" s="37"/>
      <c r="AB378" s="37"/>
      <c r="AC378" s="37"/>
      <c r="AD378" s="37"/>
      <c r="AE378" s="37"/>
      <c r="AR378" s="178" t="s">
        <v>286</v>
      </c>
      <c r="AT378" s="178" t="s">
        <v>356</v>
      </c>
      <c r="AU378" s="178" t="s">
        <v>146</v>
      </c>
      <c r="AY378" s="18" t="s">
        <v>138</v>
      </c>
      <c r="BE378" s="179">
        <f>IF(N378="základní",J378,0)</f>
        <v>0</v>
      </c>
      <c r="BF378" s="179">
        <f>IF(N378="snížená",J378,0)</f>
        <v>0</v>
      </c>
      <c r="BG378" s="179">
        <f>IF(N378="zákl. přenesená",J378,0)</f>
        <v>0</v>
      </c>
      <c r="BH378" s="179">
        <f>IF(N378="sníž. přenesená",J378,0)</f>
        <v>0</v>
      </c>
      <c r="BI378" s="179">
        <f>IF(N378="nulová",J378,0)</f>
        <v>0</v>
      </c>
      <c r="BJ378" s="18" t="s">
        <v>146</v>
      </c>
      <c r="BK378" s="179">
        <f>ROUND(I378*H378,2)</f>
        <v>0</v>
      </c>
      <c r="BL378" s="18" t="s">
        <v>210</v>
      </c>
      <c r="BM378" s="178" t="s">
        <v>971</v>
      </c>
    </row>
    <row r="379" s="2" customFormat="1" ht="24.15" customHeight="1">
      <c r="A379" s="37"/>
      <c r="B379" s="165"/>
      <c r="C379" s="166" t="s">
        <v>972</v>
      </c>
      <c r="D379" s="166" t="s">
        <v>141</v>
      </c>
      <c r="E379" s="167" t="s">
        <v>973</v>
      </c>
      <c r="F379" s="168" t="s">
        <v>974</v>
      </c>
      <c r="G379" s="169" t="s">
        <v>144</v>
      </c>
      <c r="H379" s="170">
        <v>1</v>
      </c>
      <c r="I379" s="171"/>
      <c r="J379" s="172">
        <f>ROUND(I379*H379,2)</f>
        <v>0</v>
      </c>
      <c r="K379" s="173"/>
      <c r="L379" s="38"/>
      <c r="M379" s="174" t="s">
        <v>1</v>
      </c>
      <c r="N379" s="175" t="s">
        <v>40</v>
      </c>
      <c r="O379" s="76"/>
      <c r="P379" s="176">
        <f>O379*H379</f>
        <v>0</v>
      </c>
      <c r="Q379" s="176">
        <v>0</v>
      </c>
      <c r="R379" s="176">
        <f>Q379*H379</f>
        <v>0</v>
      </c>
      <c r="S379" s="176">
        <v>0.002</v>
      </c>
      <c r="T379" s="177">
        <f>S379*H379</f>
        <v>0.002</v>
      </c>
      <c r="U379" s="37"/>
      <c r="V379" s="37"/>
      <c r="W379" s="37"/>
      <c r="X379" s="37"/>
      <c r="Y379" s="37"/>
      <c r="Z379" s="37"/>
      <c r="AA379" s="37"/>
      <c r="AB379" s="37"/>
      <c r="AC379" s="37"/>
      <c r="AD379" s="37"/>
      <c r="AE379" s="37"/>
      <c r="AR379" s="178" t="s">
        <v>210</v>
      </c>
      <c r="AT379" s="178" t="s">
        <v>141</v>
      </c>
      <c r="AU379" s="178" t="s">
        <v>146</v>
      </c>
      <c r="AY379" s="18" t="s">
        <v>138</v>
      </c>
      <c r="BE379" s="179">
        <f>IF(N379="základní",J379,0)</f>
        <v>0</v>
      </c>
      <c r="BF379" s="179">
        <f>IF(N379="snížená",J379,0)</f>
        <v>0</v>
      </c>
      <c r="BG379" s="179">
        <f>IF(N379="zákl. přenesená",J379,0)</f>
        <v>0</v>
      </c>
      <c r="BH379" s="179">
        <f>IF(N379="sníž. přenesená",J379,0)</f>
        <v>0</v>
      </c>
      <c r="BI379" s="179">
        <f>IF(N379="nulová",J379,0)</f>
        <v>0</v>
      </c>
      <c r="BJ379" s="18" t="s">
        <v>146</v>
      </c>
      <c r="BK379" s="179">
        <f>ROUND(I379*H379,2)</f>
        <v>0</v>
      </c>
      <c r="BL379" s="18" t="s">
        <v>210</v>
      </c>
      <c r="BM379" s="178" t="s">
        <v>975</v>
      </c>
    </row>
    <row r="380" s="2" customFormat="1" ht="21.75" customHeight="1">
      <c r="A380" s="37"/>
      <c r="B380" s="165"/>
      <c r="C380" s="166" t="s">
        <v>976</v>
      </c>
      <c r="D380" s="166" t="s">
        <v>141</v>
      </c>
      <c r="E380" s="167" t="s">
        <v>977</v>
      </c>
      <c r="F380" s="168" t="s">
        <v>978</v>
      </c>
      <c r="G380" s="169" t="s">
        <v>144</v>
      </c>
      <c r="H380" s="170">
        <v>1</v>
      </c>
      <c r="I380" s="171"/>
      <c r="J380" s="172">
        <f>ROUND(I380*H380,2)</f>
        <v>0</v>
      </c>
      <c r="K380" s="173"/>
      <c r="L380" s="38"/>
      <c r="M380" s="174" t="s">
        <v>1</v>
      </c>
      <c r="N380" s="175" t="s">
        <v>40</v>
      </c>
      <c r="O380" s="76"/>
      <c r="P380" s="176">
        <f>O380*H380</f>
        <v>0</v>
      </c>
      <c r="Q380" s="176">
        <v>0</v>
      </c>
      <c r="R380" s="176">
        <f>Q380*H380</f>
        <v>0</v>
      </c>
      <c r="S380" s="176">
        <v>0</v>
      </c>
      <c r="T380" s="177">
        <f>S380*H380</f>
        <v>0</v>
      </c>
      <c r="U380" s="37"/>
      <c r="V380" s="37"/>
      <c r="W380" s="37"/>
      <c r="X380" s="37"/>
      <c r="Y380" s="37"/>
      <c r="Z380" s="37"/>
      <c r="AA380" s="37"/>
      <c r="AB380" s="37"/>
      <c r="AC380" s="37"/>
      <c r="AD380" s="37"/>
      <c r="AE380" s="37"/>
      <c r="AR380" s="178" t="s">
        <v>210</v>
      </c>
      <c r="AT380" s="178" t="s">
        <v>141</v>
      </c>
      <c r="AU380" s="178" t="s">
        <v>146</v>
      </c>
      <c r="AY380" s="18" t="s">
        <v>138</v>
      </c>
      <c r="BE380" s="179">
        <f>IF(N380="základní",J380,0)</f>
        <v>0</v>
      </c>
      <c r="BF380" s="179">
        <f>IF(N380="snížená",J380,0)</f>
        <v>0</v>
      </c>
      <c r="BG380" s="179">
        <f>IF(N380="zákl. přenesená",J380,0)</f>
        <v>0</v>
      </c>
      <c r="BH380" s="179">
        <f>IF(N380="sníž. přenesená",J380,0)</f>
        <v>0</v>
      </c>
      <c r="BI380" s="179">
        <f>IF(N380="nulová",J380,0)</f>
        <v>0</v>
      </c>
      <c r="BJ380" s="18" t="s">
        <v>146</v>
      </c>
      <c r="BK380" s="179">
        <f>ROUND(I380*H380,2)</f>
        <v>0</v>
      </c>
      <c r="BL380" s="18" t="s">
        <v>210</v>
      </c>
      <c r="BM380" s="178" t="s">
        <v>979</v>
      </c>
    </row>
    <row r="381" s="2" customFormat="1" ht="24.15" customHeight="1">
      <c r="A381" s="37"/>
      <c r="B381" s="165"/>
      <c r="C381" s="196" t="s">
        <v>980</v>
      </c>
      <c r="D381" s="196" t="s">
        <v>356</v>
      </c>
      <c r="E381" s="197" t="s">
        <v>981</v>
      </c>
      <c r="F381" s="198" t="s">
        <v>982</v>
      </c>
      <c r="G381" s="199" t="s">
        <v>144</v>
      </c>
      <c r="H381" s="200">
        <v>1</v>
      </c>
      <c r="I381" s="201"/>
      <c r="J381" s="202">
        <f>ROUND(I381*H381,2)</f>
        <v>0</v>
      </c>
      <c r="K381" s="203"/>
      <c r="L381" s="204"/>
      <c r="M381" s="205" t="s">
        <v>1</v>
      </c>
      <c r="N381" s="206" t="s">
        <v>40</v>
      </c>
      <c r="O381" s="76"/>
      <c r="P381" s="176">
        <f>O381*H381</f>
        <v>0</v>
      </c>
      <c r="Q381" s="176">
        <v>0.0011000000000000001</v>
      </c>
      <c r="R381" s="176">
        <f>Q381*H381</f>
        <v>0.0011000000000000001</v>
      </c>
      <c r="S381" s="176">
        <v>0</v>
      </c>
      <c r="T381" s="177">
        <f>S381*H381</f>
        <v>0</v>
      </c>
      <c r="U381" s="37"/>
      <c r="V381" s="37"/>
      <c r="W381" s="37"/>
      <c r="X381" s="37"/>
      <c r="Y381" s="37"/>
      <c r="Z381" s="37"/>
      <c r="AA381" s="37"/>
      <c r="AB381" s="37"/>
      <c r="AC381" s="37"/>
      <c r="AD381" s="37"/>
      <c r="AE381" s="37"/>
      <c r="AR381" s="178" t="s">
        <v>286</v>
      </c>
      <c r="AT381" s="178" t="s">
        <v>356</v>
      </c>
      <c r="AU381" s="178" t="s">
        <v>146</v>
      </c>
      <c r="AY381" s="18" t="s">
        <v>138</v>
      </c>
      <c r="BE381" s="179">
        <f>IF(N381="základní",J381,0)</f>
        <v>0</v>
      </c>
      <c r="BF381" s="179">
        <f>IF(N381="snížená",J381,0)</f>
        <v>0</v>
      </c>
      <c r="BG381" s="179">
        <f>IF(N381="zákl. přenesená",J381,0)</f>
        <v>0</v>
      </c>
      <c r="BH381" s="179">
        <f>IF(N381="sníž. přenesená",J381,0)</f>
        <v>0</v>
      </c>
      <c r="BI381" s="179">
        <f>IF(N381="nulová",J381,0)</f>
        <v>0</v>
      </c>
      <c r="BJ381" s="18" t="s">
        <v>146</v>
      </c>
      <c r="BK381" s="179">
        <f>ROUND(I381*H381,2)</f>
        <v>0</v>
      </c>
      <c r="BL381" s="18" t="s">
        <v>210</v>
      </c>
      <c r="BM381" s="178" t="s">
        <v>983</v>
      </c>
    </row>
    <row r="382" s="2" customFormat="1" ht="37.8" customHeight="1">
      <c r="A382" s="37"/>
      <c r="B382" s="165"/>
      <c r="C382" s="166" t="s">
        <v>984</v>
      </c>
      <c r="D382" s="166" t="s">
        <v>141</v>
      </c>
      <c r="E382" s="167" t="s">
        <v>985</v>
      </c>
      <c r="F382" s="168" t="s">
        <v>986</v>
      </c>
      <c r="G382" s="169" t="s">
        <v>150</v>
      </c>
      <c r="H382" s="170">
        <v>2</v>
      </c>
      <c r="I382" s="171"/>
      <c r="J382" s="172">
        <f>ROUND(I382*H382,2)</f>
        <v>0</v>
      </c>
      <c r="K382" s="173"/>
      <c r="L382" s="38"/>
      <c r="M382" s="174" t="s">
        <v>1</v>
      </c>
      <c r="N382" s="175" t="s">
        <v>40</v>
      </c>
      <c r="O382" s="76"/>
      <c r="P382" s="176">
        <f>O382*H382</f>
        <v>0</v>
      </c>
      <c r="Q382" s="176">
        <v>0</v>
      </c>
      <c r="R382" s="176">
        <f>Q382*H382</f>
        <v>0</v>
      </c>
      <c r="S382" s="176">
        <v>0.0034199999999999999</v>
      </c>
      <c r="T382" s="177">
        <f>S382*H382</f>
        <v>0.0068399999999999997</v>
      </c>
      <c r="U382" s="37"/>
      <c r="V382" s="37"/>
      <c r="W382" s="37"/>
      <c r="X382" s="37"/>
      <c r="Y382" s="37"/>
      <c r="Z382" s="37"/>
      <c r="AA382" s="37"/>
      <c r="AB382" s="37"/>
      <c r="AC382" s="37"/>
      <c r="AD382" s="37"/>
      <c r="AE382" s="37"/>
      <c r="AR382" s="178" t="s">
        <v>210</v>
      </c>
      <c r="AT382" s="178" t="s">
        <v>141</v>
      </c>
      <c r="AU382" s="178" t="s">
        <v>146</v>
      </c>
      <c r="AY382" s="18" t="s">
        <v>138</v>
      </c>
      <c r="BE382" s="179">
        <f>IF(N382="základní",J382,0)</f>
        <v>0</v>
      </c>
      <c r="BF382" s="179">
        <f>IF(N382="snížená",J382,0)</f>
        <v>0</v>
      </c>
      <c r="BG382" s="179">
        <f>IF(N382="zákl. přenesená",J382,0)</f>
        <v>0</v>
      </c>
      <c r="BH382" s="179">
        <f>IF(N382="sníž. přenesená",J382,0)</f>
        <v>0</v>
      </c>
      <c r="BI382" s="179">
        <f>IF(N382="nulová",J382,0)</f>
        <v>0</v>
      </c>
      <c r="BJ382" s="18" t="s">
        <v>146</v>
      </c>
      <c r="BK382" s="179">
        <f>ROUND(I382*H382,2)</f>
        <v>0</v>
      </c>
      <c r="BL382" s="18" t="s">
        <v>210</v>
      </c>
      <c r="BM382" s="178" t="s">
        <v>987</v>
      </c>
    </row>
    <row r="383" s="2" customFormat="1" ht="24.15" customHeight="1">
      <c r="A383" s="37"/>
      <c r="B383" s="165"/>
      <c r="C383" s="166" t="s">
        <v>988</v>
      </c>
      <c r="D383" s="166" t="s">
        <v>141</v>
      </c>
      <c r="E383" s="167" t="s">
        <v>989</v>
      </c>
      <c r="F383" s="168" t="s">
        <v>990</v>
      </c>
      <c r="G383" s="169" t="s">
        <v>385</v>
      </c>
      <c r="H383" s="207"/>
      <c r="I383" s="171"/>
      <c r="J383" s="172">
        <f>ROUND(I383*H383,2)</f>
        <v>0</v>
      </c>
      <c r="K383" s="173"/>
      <c r="L383" s="38"/>
      <c r="M383" s="174" t="s">
        <v>1</v>
      </c>
      <c r="N383" s="175" t="s">
        <v>40</v>
      </c>
      <c r="O383" s="76"/>
      <c r="P383" s="176">
        <f>O383*H383</f>
        <v>0</v>
      </c>
      <c r="Q383" s="176">
        <v>0</v>
      </c>
      <c r="R383" s="176">
        <f>Q383*H383</f>
        <v>0</v>
      </c>
      <c r="S383" s="176">
        <v>0</v>
      </c>
      <c r="T383" s="177">
        <f>S383*H383</f>
        <v>0</v>
      </c>
      <c r="U383" s="37"/>
      <c r="V383" s="37"/>
      <c r="W383" s="37"/>
      <c r="X383" s="37"/>
      <c r="Y383" s="37"/>
      <c r="Z383" s="37"/>
      <c r="AA383" s="37"/>
      <c r="AB383" s="37"/>
      <c r="AC383" s="37"/>
      <c r="AD383" s="37"/>
      <c r="AE383" s="37"/>
      <c r="AR383" s="178" t="s">
        <v>210</v>
      </c>
      <c r="AT383" s="178" t="s">
        <v>141</v>
      </c>
      <c r="AU383" s="178" t="s">
        <v>146</v>
      </c>
      <c r="AY383" s="18" t="s">
        <v>138</v>
      </c>
      <c r="BE383" s="179">
        <f>IF(N383="základní",J383,0)</f>
        <v>0</v>
      </c>
      <c r="BF383" s="179">
        <f>IF(N383="snížená",J383,0)</f>
        <v>0</v>
      </c>
      <c r="BG383" s="179">
        <f>IF(N383="zákl. přenesená",J383,0)</f>
        <v>0</v>
      </c>
      <c r="BH383" s="179">
        <f>IF(N383="sníž. přenesená",J383,0)</f>
        <v>0</v>
      </c>
      <c r="BI383" s="179">
        <f>IF(N383="nulová",J383,0)</f>
        <v>0</v>
      </c>
      <c r="BJ383" s="18" t="s">
        <v>146</v>
      </c>
      <c r="BK383" s="179">
        <f>ROUND(I383*H383,2)</f>
        <v>0</v>
      </c>
      <c r="BL383" s="18" t="s">
        <v>210</v>
      </c>
      <c r="BM383" s="178" t="s">
        <v>991</v>
      </c>
    </row>
    <row r="384" s="12" customFormat="1" ht="22.8" customHeight="1">
      <c r="A384" s="12"/>
      <c r="B384" s="152"/>
      <c r="C384" s="12"/>
      <c r="D384" s="153" t="s">
        <v>73</v>
      </c>
      <c r="E384" s="163" t="s">
        <v>992</v>
      </c>
      <c r="F384" s="163" t="s">
        <v>993</v>
      </c>
      <c r="G384" s="12"/>
      <c r="H384" s="12"/>
      <c r="I384" s="155"/>
      <c r="J384" s="164">
        <f>BK384</f>
        <v>0</v>
      </c>
      <c r="K384" s="12"/>
      <c r="L384" s="152"/>
      <c r="M384" s="157"/>
      <c r="N384" s="158"/>
      <c r="O384" s="158"/>
      <c r="P384" s="159">
        <f>SUM(P385:P391)</f>
        <v>0</v>
      </c>
      <c r="Q384" s="158"/>
      <c r="R384" s="159">
        <f>SUM(R385:R391)</f>
        <v>0.06349299157880002</v>
      </c>
      <c r="S384" s="158"/>
      <c r="T384" s="160">
        <f>SUM(T385:T391)</f>
        <v>0</v>
      </c>
      <c r="U384" s="12"/>
      <c r="V384" s="12"/>
      <c r="W384" s="12"/>
      <c r="X384" s="12"/>
      <c r="Y384" s="12"/>
      <c r="Z384" s="12"/>
      <c r="AA384" s="12"/>
      <c r="AB384" s="12"/>
      <c r="AC384" s="12"/>
      <c r="AD384" s="12"/>
      <c r="AE384" s="12"/>
      <c r="AR384" s="153" t="s">
        <v>146</v>
      </c>
      <c r="AT384" s="161" t="s">
        <v>73</v>
      </c>
      <c r="AU384" s="161" t="s">
        <v>79</v>
      </c>
      <c r="AY384" s="153" t="s">
        <v>138</v>
      </c>
      <c r="BK384" s="162">
        <f>SUM(BK385:BK391)</f>
        <v>0</v>
      </c>
    </row>
    <row r="385" s="2" customFormat="1" ht="24.15" customHeight="1">
      <c r="A385" s="37"/>
      <c r="B385" s="165"/>
      <c r="C385" s="166" t="s">
        <v>994</v>
      </c>
      <c r="D385" s="166" t="s">
        <v>141</v>
      </c>
      <c r="E385" s="167" t="s">
        <v>995</v>
      </c>
      <c r="F385" s="168" t="s">
        <v>996</v>
      </c>
      <c r="G385" s="169" t="s">
        <v>154</v>
      </c>
      <c r="H385" s="170">
        <v>4.7320000000000002</v>
      </c>
      <c r="I385" s="171"/>
      <c r="J385" s="172">
        <f>ROUND(I385*H385,2)</f>
        <v>0</v>
      </c>
      <c r="K385" s="173"/>
      <c r="L385" s="38"/>
      <c r="M385" s="174" t="s">
        <v>1</v>
      </c>
      <c r="N385" s="175" t="s">
        <v>40</v>
      </c>
      <c r="O385" s="76"/>
      <c r="P385" s="176">
        <f>O385*H385</f>
        <v>0</v>
      </c>
      <c r="Q385" s="176">
        <v>0.012200000000000001</v>
      </c>
      <c r="R385" s="176">
        <f>Q385*H385</f>
        <v>0.057730400000000008</v>
      </c>
      <c r="S385" s="176">
        <v>0</v>
      </c>
      <c r="T385" s="177">
        <f>S385*H385</f>
        <v>0</v>
      </c>
      <c r="U385" s="37"/>
      <c r="V385" s="37"/>
      <c r="W385" s="37"/>
      <c r="X385" s="37"/>
      <c r="Y385" s="37"/>
      <c r="Z385" s="37"/>
      <c r="AA385" s="37"/>
      <c r="AB385" s="37"/>
      <c r="AC385" s="37"/>
      <c r="AD385" s="37"/>
      <c r="AE385" s="37"/>
      <c r="AR385" s="178" t="s">
        <v>210</v>
      </c>
      <c r="AT385" s="178" t="s">
        <v>141</v>
      </c>
      <c r="AU385" s="178" t="s">
        <v>146</v>
      </c>
      <c r="AY385" s="18" t="s">
        <v>138</v>
      </c>
      <c r="BE385" s="179">
        <f>IF(N385="základní",J385,0)</f>
        <v>0</v>
      </c>
      <c r="BF385" s="179">
        <f>IF(N385="snížená",J385,0)</f>
        <v>0</v>
      </c>
      <c r="BG385" s="179">
        <f>IF(N385="zákl. přenesená",J385,0)</f>
        <v>0</v>
      </c>
      <c r="BH385" s="179">
        <f>IF(N385="sníž. přenesená",J385,0)</f>
        <v>0</v>
      </c>
      <c r="BI385" s="179">
        <f>IF(N385="nulová",J385,0)</f>
        <v>0</v>
      </c>
      <c r="BJ385" s="18" t="s">
        <v>146</v>
      </c>
      <c r="BK385" s="179">
        <f>ROUND(I385*H385,2)</f>
        <v>0</v>
      </c>
      <c r="BL385" s="18" t="s">
        <v>210</v>
      </c>
      <c r="BM385" s="178" t="s">
        <v>997</v>
      </c>
    </row>
    <row r="386" s="14" customFormat="1">
      <c r="A386" s="14"/>
      <c r="B386" s="189"/>
      <c r="C386" s="14"/>
      <c r="D386" s="181" t="s">
        <v>169</v>
      </c>
      <c r="E386" s="190" t="s">
        <v>1</v>
      </c>
      <c r="F386" s="191" t="s">
        <v>998</v>
      </c>
      <c r="G386" s="14"/>
      <c r="H386" s="190" t="s">
        <v>1</v>
      </c>
      <c r="I386" s="192"/>
      <c r="J386" s="14"/>
      <c r="K386" s="14"/>
      <c r="L386" s="189"/>
      <c r="M386" s="193"/>
      <c r="N386" s="194"/>
      <c r="O386" s="194"/>
      <c r="P386" s="194"/>
      <c r="Q386" s="194"/>
      <c r="R386" s="194"/>
      <c r="S386" s="194"/>
      <c r="T386" s="195"/>
      <c r="U386" s="14"/>
      <c r="V386" s="14"/>
      <c r="W386" s="14"/>
      <c r="X386" s="14"/>
      <c r="Y386" s="14"/>
      <c r="Z386" s="14"/>
      <c r="AA386" s="14"/>
      <c r="AB386" s="14"/>
      <c r="AC386" s="14"/>
      <c r="AD386" s="14"/>
      <c r="AE386" s="14"/>
      <c r="AT386" s="190" t="s">
        <v>169</v>
      </c>
      <c r="AU386" s="190" t="s">
        <v>146</v>
      </c>
      <c r="AV386" s="14" t="s">
        <v>79</v>
      </c>
      <c r="AW386" s="14" t="s">
        <v>31</v>
      </c>
      <c r="AX386" s="14" t="s">
        <v>74</v>
      </c>
      <c r="AY386" s="190" t="s">
        <v>138</v>
      </c>
    </row>
    <row r="387" s="13" customFormat="1">
      <c r="A387" s="13"/>
      <c r="B387" s="180"/>
      <c r="C387" s="13"/>
      <c r="D387" s="181" t="s">
        <v>169</v>
      </c>
      <c r="E387" s="182" t="s">
        <v>1</v>
      </c>
      <c r="F387" s="183" t="s">
        <v>999</v>
      </c>
      <c r="G387" s="13"/>
      <c r="H387" s="184">
        <v>4.7320000000000002</v>
      </c>
      <c r="I387" s="185"/>
      <c r="J387" s="13"/>
      <c r="K387" s="13"/>
      <c r="L387" s="180"/>
      <c r="M387" s="186"/>
      <c r="N387" s="187"/>
      <c r="O387" s="187"/>
      <c r="P387" s="187"/>
      <c r="Q387" s="187"/>
      <c r="R387" s="187"/>
      <c r="S387" s="187"/>
      <c r="T387" s="188"/>
      <c r="U387" s="13"/>
      <c r="V387" s="13"/>
      <c r="W387" s="13"/>
      <c r="X387" s="13"/>
      <c r="Y387" s="13"/>
      <c r="Z387" s="13"/>
      <c r="AA387" s="13"/>
      <c r="AB387" s="13"/>
      <c r="AC387" s="13"/>
      <c r="AD387" s="13"/>
      <c r="AE387" s="13"/>
      <c r="AT387" s="182" t="s">
        <v>169</v>
      </c>
      <c r="AU387" s="182" t="s">
        <v>146</v>
      </c>
      <c r="AV387" s="13" t="s">
        <v>146</v>
      </c>
      <c r="AW387" s="13" t="s">
        <v>31</v>
      </c>
      <c r="AX387" s="13" t="s">
        <v>79</v>
      </c>
      <c r="AY387" s="182" t="s">
        <v>138</v>
      </c>
    </row>
    <row r="388" s="2" customFormat="1" ht="24.15" customHeight="1">
      <c r="A388" s="37"/>
      <c r="B388" s="165"/>
      <c r="C388" s="166" t="s">
        <v>1000</v>
      </c>
      <c r="D388" s="166" t="s">
        <v>141</v>
      </c>
      <c r="E388" s="167" t="s">
        <v>1001</v>
      </c>
      <c r="F388" s="168" t="s">
        <v>1002</v>
      </c>
      <c r="G388" s="169" t="s">
        <v>154</v>
      </c>
      <c r="H388" s="170">
        <v>4.7320000000000002</v>
      </c>
      <c r="I388" s="171"/>
      <c r="J388" s="172">
        <f>ROUND(I388*H388,2)</f>
        <v>0</v>
      </c>
      <c r="K388" s="173"/>
      <c r="L388" s="38"/>
      <c r="M388" s="174" t="s">
        <v>1</v>
      </c>
      <c r="N388" s="175" t="s">
        <v>40</v>
      </c>
      <c r="O388" s="76"/>
      <c r="P388" s="176">
        <f>O388*H388</f>
        <v>0</v>
      </c>
      <c r="Q388" s="176">
        <v>0.00034501090000000001</v>
      </c>
      <c r="R388" s="176">
        <f>Q388*H388</f>
        <v>0.0016325915788000002</v>
      </c>
      <c r="S388" s="176">
        <v>0</v>
      </c>
      <c r="T388" s="177">
        <f>S388*H388</f>
        <v>0</v>
      </c>
      <c r="U388" s="37"/>
      <c r="V388" s="37"/>
      <c r="W388" s="37"/>
      <c r="X388" s="37"/>
      <c r="Y388" s="37"/>
      <c r="Z388" s="37"/>
      <c r="AA388" s="37"/>
      <c r="AB388" s="37"/>
      <c r="AC388" s="37"/>
      <c r="AD388" s="37"/>
      <c r="AE388" s="37"/>
      <c r="AR388" s="178" t="s">
        <v>210</v>
      </c>
      <c r="AT388" s="178" t="s">
        <v>141</v>
      </c>
      <c r="AU388" s="178" t="s">
        <v>146</v>
      </c>
      <c r="AY388" s="18" t="s">
        <v>138</v>
      </c>
      <c r="BE388" s="179">
        <f>IF(N388="základní",J388,0)</f>
        <v>0</v>
      </c>
      <c r="BF388" s="179">
        <f>IF(N388="snížená",J388,0)</f>
        <v>0</v>
      </c>
      <c r="BG388" s="179">
        <f>IF(N388="zákl. přenesená",J388,0)</f>
        <v>0</v>
      </c>
      <c r="BH388" s="179">
        <f>IF(N388="sníž. přenesená",J388,0)</f>
        <v>0</v>
      </c>
      <c r="BI388" s="179">
        <f>IF(N388="nulová",J388,0)</f>
        <v>0</v>
      </c>
      <c r="BJ388" s="18" t="s">
        <v>146</v>
      </c>
      <c r="BK388" s="179">
        <f>ROUND(I388*H388,2)</f>
        <v>0</v>
      </c>
      <c r="BL388" s="18" t="s">
        <v>210</v>
      </c>
      <c r="BM388" s="178" t="s">
        <v>1003</v>
      </c>
    </row>
    <row r="389" s="2" customFormat="1" ht="33" customHeight="1">
      <c r="A389" s="37"/>
      <c r="B389" s="165"/>
      <c r="C389" s="166" t="s">
        <v>1004</v>
      </c>
      <c r="D389" s="166" t="s">
        <v>141</v>
      </c>
      <c r="E389" s="167" t="s">
        <v>1005</v>
      </c>
      <c r="F389" s="168" t="s">
        <v>1006</v>
      </c>
      <c r="G389" s="169" t="s">
        <v>144</v>
      </c>
      <c r="H389" s="170">
        <v>1</v>
      </c>
      <c r="I389" s="171"/>
      <c r="J389" s="172">
        <f>ROUND(I389*H389,2)</f>
        <v>0</v>
      </c>
      <c r="K389" s="173"/>
      <c r="L389" s="38"/>
      <c r="M389" s="174" t="s">
        <v>1</v>
      </c>
      <c r="N389" s="175" t="s">
        <v>40</v>
      </c>
      <c r="O389" s="76"/>
      <c r="P389" s="176">
        <f>O389*H389</f>
        <v>0</v>
      </c>
      <c r="Q389" s="176">
        <v>3.0000000000000001E-05</v>
      </c>
      <c r="R389" s="176">
        <f>Q389*H389</f>
        <v>3.0000000000000001E-05</v>
      </c>
      <c r="S389" s="176">
        <v>0</v>
      </c>
      <c r="T389" s="177">
        <f>S389*H389</f>
        <v>0</v>
      </c>
      <c r="U389" s="37"/>
      <c r="V389" s="37"/>
      <c r="W389" s="37"/>
      <c r="X389" s="37"/>
      <c r="Y389" s="37"/>
      <c r="Z389" s="37"/>
      <c r="AA389" s="37"/>
      <c r="AB389" s="37"/>
      <c r="AC389" s="37"/>
      <c r="AD389" s="37"/>
      <c r="AE389" s="37"/>
      <c r="AR389" s="178" t="s">
        <v>210</v>
      </c>
      <c r="AT389" s="178" t="s">
        <v>141</v>
      </c>
      <c r="AU389" s="178" t="s">
        <v>146</v>
      </c>
      <c r="AY389" s="18" t="s">
        <v>138</v>
      </c>
      <c r="BE389" s="179">
        <f>IF(N389="základní",J389,0)</f>
        <v>0</v>
      </c>
      <c r="BF389" s="179">
        <f>IF(N389="snížená",J389,0)</f>
        <v>0</v>
      </c>
      <c r="BG389" s="179">
        <f>IF(N389="zákl. přenesená",J389,0)</f>
        <v>0</v>
      </c>
      <c r="BH389" s="179">
        <f>IF(N389="sníž. přenesená",J389,0)</f>
        <v>0</v>
      </c>
      <c r="BI389" s="179">
        <f>IF(N389="nulová",J389,0)</f>
        <v>0</v>
      </c>
      <c r="BJ389" s="18" t="s">
        <v>146</v>
      </c>
      <c r="BK389" s="179">
        <f>ROUND(I389*H389,2)</f>
        <v>0</v>
      </c>
      <c r="BL389" s="18" t="s">
        <v>210</v>
      </c>
      <c r="BM389" s="178" t="s">
        <v>1007</v>
      </c>
    </row>
    <row r="390" s="2" customFormat="1" ht="24.15" customHeight="1">
      <c r="A390" s="37"/>
      <c r="B390" s="165"/>
      <c r="C390" s="196" t="s">
        <v>1008</v>
      </c>
      <c r="D390" s="196" t="s">
        <v>356</v>
      </c>
      <c r="E390" s="197" t="s">
        <v>1009</v>
      </c>
      <c r="F390" s="198" t="s">
        <v>1010</v>
      </c>
      <c r="G390" s="199" t="s">
        <v>144</v>
      </c>
      <c r="H390" s="200">
        <v>1</v>
      </c>
      <c r="I390" s="201"/>
      <c r="J390" s="202">
        <f>ROUND(I390*H390,2)</f>
        <v>0</v>
      </c>
      <c r="K390" s="203"/>
      <c r="L390" s="204"/>
      <c r="M390" s="205" t="s">
        <v>1</v>
      </c>
      <c r="N390" s="206" t="s">
        <v>40</v>
      </c>
      <c r="O390" s="76"/>
      <c r="P390" s="176">
        <f>O390*H390</f>
        <v>0</v>
      </c>
      <c r="Q390" s="176">
        <v>0.0041000000000000003</v>
      </c>
      <c r="R390" s="176">
        <f>Q390*H390</f>
        <v>0.0041000000000000003</v>
      </c>
      <c r="S390" s="176">
        <v>0</v>
      </c>
      <c r="T390" s="177">
        <f>S390*H390</f>
        <v>0</v>
      </c>
      <c r="U390" s="37"/>
      <c r="V390" s="37"/>
      <c r="W390" s="37"/>
      <c r="X390" s="37"/>
      <c r="Y390" s="37"/>
      <c r="Z390" s="37"/>
      <c r="AA390" s="37"/>
      <c r="AB390" s="37"/>
      <c r="AC390" s="37"/>
      <c r="AD390" s="37"/>
      <c r="AE390" s="37"/>
      <c r="AR390" s="178" t="s">
        <v>286</v>
      </c>
      <c r="AT390" s="178" t="s">
        <v>356</v>
      </c>
      <c r="AU390" s="178" t="s">
        <v>146</v>
      </c>
      <c r="AY390" s="18" t="s">
        <v>138</v>
      </c>
      <c r="BE390" s="179">
        <f>IF(N390="základní",J390,0)</f>
        <v>0</v>
      </c>
      <c r="BF390" s="179">
        <f>IF(N390="snížená",J390,0)</f>
        <v>0</v>
      </c>
      <c r="BG390" s="179">
        <f>IF(N390="zákl. přenesená",J390,0)</f>
        <v>0</v>
      </c>
      <c r="BH390" s="179">
        <f>IF(N390="sníž. přenesená",J390,0)</f>
        <v>0</v>
      </c>
      <c r="BI390" s="179">
        <f>IF(N390="nulová",J390,0)</f>
        <v>0</v>
      </c>
      <c r="BJ390" s="18" t="s">
        <v>146</v>
      </c>
      <c r="BK390" s="179">
        <f>ROUND(I390*H390,2)</f>
        <v>0</v>
      </c>
      <c r="BL390" s="18" t="s">
        <v>210</v>
      </c>
      <c r="BM390" s="178" t="s">
        <v>1011</v>
      </c>
    </row>
    <row r="391" s="2" customFormat="1" ht="37.8" customHeight="1">
      <c r="A391" s="37"/>
      <c r="B391" s="165"/>
      <c r="C391" s="166" t="s">
        <v>1012</v>
      </c>
      <c r="D391" s="166" t="s">
        <v>141</v>
      </c>
      <c r="E391" s="167" t="s">
        <v>1013</v>
      </c>
      <c r="F391" s="168" t="s">
        <v>1014</v>
      </c>
      <c r="G391" s="169" t="s">
        <v>385</v>
      </c>
      <c r="H391" s="207"/>
      <c r="I391" s="171"/>
      <c r="J391" s="172">
        <f>ROUND(I391*H391,2)</f>
        <v>0</v>
      </c>
      <c r="K391" s="173"/>
      <c r="L391" s="38"/>
      <c r="M391" s="174" t="s">
        <v>1</v>
      </c>
      <c r="N391" s="175" t="s">
        <v>40</v>
      </c>
      <c r="O391" s="76"/>
      <c r="P391" s="176">
        <f>O391*H391</f>
        <v>0</v>
      </c>
      <c r="Q391" s="176">
        <v>0</v>
      </c>
      <c r="R391" s="176">
        <f>Q391*H391</f>
        <v>0</v>
      </c>
      <c r="S391" s="176">
        <v>0</v>
      </c>
      <c r="T391" s="177">
        <f>S391*H391</f>
        <v>0</v>
      </c>
      <c r="U391" s="37"/>
      <c r="V391" s="37"/>
      <c r="W391" s="37"/>
      <c r="X391" s="37"/>
      <c r="Y391" s="37"/>
      <c r="Z391" s="37"/>
      <c r="AA391" s="37"/>
      <c r="AB391" s="37"/>
      <c r="AC391" s="37"/>
      <c r="AD391" s="37"/>
      <c r="AE391" s="37"/>
      <c r="AR391" s="178" t="s">
        <v>210</v>
      </c>
      <c r="AT391" s="178" t="s">
        <v>141</v>
      </c>
      <c r="AU391" s="178" t="s">
        <v>146</v>
      </c>
      <c r="AY391" s="18" t="s">
        <v>138</v>
      </c>
      <c r="BE391" s="179">
        <f>IF(N391="základní",J391,0)</f>
        <v>0</v>
      </c>
      <c r="BF391" s="179">
        <f>IF(N391="snížená",J391,0)</f>
        <v>0</v>
      </c>
      <c r="BG391" s="179">
        <f>IF(N391="zákl. přenesená",J391,0)</f>
        <v>0</v>
      </c>
      <c r="BH391" s="179">
        <f>IF(N391="sníž. přenesená",J391,0)</f>
        <v>0</v>
      </c>
      <c r="BI391" s="179">
        <f>IF(N391="nulová",J391,0)</f>
        <v>0</v>
      </c>
      <c r="BJ391" s="18" t="s">
        <v>146</v>
      </c>
      <c r="BK391" s="179">
        <f>ROUND(I391*H391,2)</f>
        <v>0</v>
      </c>
      <c r="BL391" s="18" t="s">
        <v>210</v>
      </c>
      <c r="BM391" s="178" t="s">
        <v>1015</v>
      </c>
    </row>
    <row r="392" s="12" customFormat="1" ht="22.8" customHeight="1">
      <c r="A392" s="12"/>
      <c r="B392" s="152"/>
      <c r="C392" s="12"/>
      <c r="D392" s="153" t="s">
        <v>73</v>
      </c>
      <c r="E392" s="163" t="s">
        <v>1016</v>
      </c>
      <c r="F392" s="163" t="s">
        <v>1017</v>
      </c>
      <c r="G392" s="12"/>
      <c r="H392" s="12"/>
      <c r="I392" s="155"/>
      <c r="J392" s="164">
        <f>BK392</f>
        <v>0</v>
      </c>
      <c r="K392" s="12"/>
      <c r="L392" s="152"/>
      <c r="M392" s="157"/>
      <c r="N392" s="158"/>
      <c r="O392" s="158"/>
      <c r="P392" s="159">
        <f>SUM(P393:P415)</f>
        <v>0</v>
      </c>
      <c r="Q392" s="158"/>
      <c r="R392" s="159">
        <f>SUM(R393:R415)</f>
        <v>0.40012799999999993</v>
      </c>
      <c r="S392" s="158"/>
      <c r="T392" s="160">
        <f>SUM(T393:T415)</f>
        <v>0.317083</v>
      </c>
      <c r="U392" s="12"/>
      <c r="V392" s="12"/>
      <c r="W392" s="12"/>
      <c r="X392" s="12"/>
      <c r="Y392" s="12"/>
      <c r="Z392" s="12"/>
      <c r="AA392" s="12"/>
      <c r="AB392" s="12"/>
      <c r="AC392" s="12"/>
      <c r="AD392" s="12"/>
      <c r="AE392" s="12"/>
      <c r="AR392" s="153" t="s">
        <v>146</v>
      </c>
      <c r="AT392" s="161" t="s">
        <v>73</v>
      </c>
      <c r="AU392" s="161" t="s">
        <v>79</v>
      </c>
      <c r="AY392" s="153" t="s">
        <v>138</v>
      </c>
      <c r="BK392" s="162">
        <f>SUM(BK393:BK415)</f>
        <v>0</v>
      </c>
    </row>
    <row r="393" s="2" customFormat="1" ht="24.15" customHeight="1">
      <c r="A393" s="37"/>
      <c r="B393" s="165"/>
      <c r="C393" s="166" t="s">
        <v>1018</v>
      </c>
      <c r="D393" s="166" t="s">
        <v>141</v>
      </c>
      <c r="E393" s="167" t="s">
        <v>1019</v>
      </c>
      <c r="F393" s="168" t="s">
        <v>1020</v>
      </c>
      <c r="G393" s="169" t="s">
        <v>154</v>
      </c>
      <c r="H393" s="170">
        <v>7.7999999999999998</v>
      </c>
      <c r="I393" s="171"/>
      <c r="J393" s="172">
        <f>ROUND(I393*H393,2)</f>
        <v>0</v>
      </c>
      <c r="K393" s="173"/>
      <c r="L393" s="38"/>
      <c r="M393" s="174" t="s">
        <v>1</v>
      </c>
      <c r="N393" s="175" t="s">
        <v>40</v>
      </c>
      <c r="O393" s="76"/>
      <c r="P393" s="176">
        <f>O393*H393</f>
        <v>0</v>
      </c>
      <c r="Q393" s="176">
        <v>0</v>
      </c>
      <c r="R393" s="176">
        <f>Q393*H393</f>
        <v>0</v>
      </c>
      <c r="S393" s="176">
        <v>0.030700000000000002</v>
      </c>
      <c r="T393" s="177">
        <f>S393*H393</f>
        <v>0.23946000000000001</v>
      </c>
      <c r="U393" s="37"/>
      <c r="V393" s="37"/>
      <c r="W393" s="37"/>
      <c r="X393" s="37"/>
      <c r="Y393" s="37"/>
      <c r="Z393" s="37"/>
      <c r="AA393" s="37"/>
      <c r="AB393" s="37"/>
      <c r="AC393" s="37"/>
      <c r="AD393" s="37"/>
      <c r="AE393" s="37"/>
      <c r="AR393" s="178" t="s">
        <v>210</v>
      </c>
      <c r="AT393" s="178" t="s">
        <v>141</v>
      </c>
      <c r="AU393" s="178" t="s">
        <v>146</v>
      </c>
      <c r="AY393" s="18" t="s">
        <v>138</v>
      </c>
      <c r="BE393" s="179">
        <f>IF(N393="základní",J393,0)</f>
        <v>0</v>
      </c>
      <c r="BF393" s="179">
        <f>IF(N393="snížená",J393,0)</f>
        <v>0</v>
      </c>
      <c r="BG393" s="179">
        <f>IF(N393="zákl. přenesená",J393,0)</f>
        <v>0</v>
      </c>
      <c r="BH393" s="179">
        <f>IF(N393="sníž. přenesená",J393,0)</f>
        <v>0</v>
      </c>
      <c r="BI393" s="179">
        <f>IF(N393="nulová",J393,0)</f>
        <v>0</v>
      </c>
      <c r="BJ393" s="18" t="s">
        <v>146</v>
      </c>
      <c r="BK393" s="179">
        <f>ROUND(I393*H393,2)</f>
        <v>0</v>
      </c>
      <c r="BL393" s="18" t="s">
        <v>210</v>
      </c>
      <c r="BM393" s="178" t="s">
        <v>1021</v>
      </c>
    </row>
    <row r="394" s="2" customFormat="1" ht="33" customHeight="1">
      <c r="A394" s="37"/>
      <c r="B394" s="165"/>
      <c r="C394" s="196" t="s">
        <v>1022</v>
      </c>
      <c r="D394" s="196" t="s">
        <v>356</v>
      </c>
      <c r="E394" s="197" t="s">
        <v>1023</v>
      </c>
      <c r="F394" s="198" t="s">
        <v>1024</v>
      </c>
      <c r="G394" s="199" t="s">
        <v>154</v>
      </c>
      <c r="H394" s="200">
        <v>7.7999999999999998</v>
      </c>
      <c r="I394" s="201"/>
      <c r="J394" s="202">
        <f>ROUND(I394*H394,2)</f>
        <v>0</v>
      </c>
      <c r="K394" s="203"/>
      <c r="L394" s="204"/>
      <c r="M394" s="205" t="s">
        <v>1</v>
      </c>
      <c r="N394" s="206" t="s">
        <v>40</v>
      </c>
      <c r="O394" s="76"/>
      <c r="P394" s="176">
        <f>O394*H394</f>
        <v>0</v>
      </c>
      <c r="Q394" s="176">
        <v>0.03056</v>
      </c>
      <c r="R394" s="176">
        <f>Q394*H394</f>
        <v>0.238368</v>
      </c>
      <c r="S394" s="176">
        <v>0</v>
      </c>
      <c r="T394" s="177">
        <f>S394*H394</f>
        <v>0</v>
      </c>
      <c r="U394" s="37"/>
      <c r="V394" s="37"/>
      <c r="W394" s="37"/>
      <c r="X394" s="37"/>
      <c r="Y394" s="37"/>
      <c r="Z394" s="37"/>
      <c r="AA394" s="37"/>
      <c r="AB394" s="37"/>
      <c r="AC394" s="37"/>
      <c r="AD394" s="37"/>
      <c r="AE394" s="37"/>
      <c r="AR394" s="178" t="s">
        <v>286</v>
      </c>
      <c r="AT394" s="178" t="s">
        <v>356</v>
      </c>
      <c r="AU394" s="178" t="s">
        <v>146</v>
      </c>
      <c r="AY394" s="18" t="s">
        <v>138</v>
      </c>
      <c r="BE394" s="179">
        <f>IF(N394="základní",J394,0)</f>
        <v>0</v>
      </c>
      <c r="BF394" s="179">
        <f>IF(N394="snížená",J394,0)</f>
        <v>0</v>
      </c>
      <c r="BG394" s="179">
        <f>IF(N394="zákl. přenesená",J394,0)</f>
        <v>0</v>
      </c>
      <c r="BH394" s="179">
        <f>IF(N394="sníž. přenesená",J394,0)</f>
        <v>0</v>
      </c>
      <c r="BI394" s="179">
        <f>IF(N394="nulová",J394,0)</f>
        <v>0</v>
      </c>
      <c r="BJ394" s="18" t="s">
        <v>146</v>
      </c>
      <c r="BK394" s="179">
        <f>ROUND(I394*H394,2)</f>
        <v>0</v>
      </c>
      <c r="BL394" s="18" t="s">
        <v>210</v>
      </c>
      <c r="BM394" s="178" t="s">
        <v>1025</v>
      </c>
    </row>
    <row r="395" s="14" customFormat="1">
      <c r="A395" s="14"/>
      <c r="B395" s="189"/>
      <c r="C395" s="14"/>
      <c r="D395" s="181" t="s">
        <v>169</v>
      </c>
      <c r="E395" s="190" t="s">
        <v>1</v>
      </c>
      <c r="F395" s="191" t="s">
        <v>1026</v>
      </c>
      <c r="G395" s="14"/>
      <c r="H395" s="190" t="s">
        <v>1</v>
      </c>
      <c r="I395" s="192"/>
      <c r="J395" s="14"/>
      <c r="K395" s="14"/>
      <c r="L395" s="189"/>
      <c r="M395" s="193"/>
      <c r="N395" s="194"/>
      <c r="O395" s="194"/>
      <c r="P395" s="194"/>
      <c r="Q395" s="194"/>
      <c r="R395" s="194"/>
      <c r="S395" s="194"/>
      <c r="T395" s="195"/>
      <c r="U395" s="14"/>
      <c r="V395" s="14"/>
      <c r="W395" s="14"/>
      <c r="X395" s="14"/>
      <c r="Y395" s="14"/>
      <c r="Z395" s="14"/>
      <c r="AA395" s="14"/>
      <c r="AB395" s="14"/>
      <c r="AC395" s="14"/>
      <c r="AD395" s="14"/>
      <c r="AE395" s="14"/>
      <c r="AT395" s="190" t="s">
        <v>169</v>
      </c>
      <c r="AU395" s="190" t="s">
        <v>146</v>
      </c>
      <c r="AV395" s="14" t="s">
        <v>79</v>
      </c>
      <c r="AW395" s="14" t="s">
        <v>31</v>
      </c>
      <c r="AX395" s="14" t="s">
        <v>74</v>
      </c>
      <c r="AY395" s="190" t="s">
        <v>138</v>
      </c>
    </row>
    <row r="396" s="13" customFormat="1">
      <c r="A396" s="13"/>
      <c r="B396" s="180"/>
      <c r="C396" s="13"/>
      <c r="D396" s="181" t="s">
        <v>169</v>
      </c>
      <c r="E396" s="182" t="s">
        <v>1</v>
      </c>
      <c r="F396" s="183" t="s">
        <v>1027</v>
      </c>
      <c r="G396" s="13"/>
      <c r="H396" s="184">
        <v>7.7999999999999998</v>
      </c>
      <c r="I396" s="185"/>
      <c r="J396" s="13"/>
      <c r="K396" s="13"/>
      <c r="L396" s="180"/>
      <c r="M396" s="186"/>
      <c r="N396" s="187"/>
      <c r="O396" s="187"/>
      <c r="P396" s="187"/>
      <c r="Q396" s="187"/>
      <c r="R396" s="187"/>
      <c r="S396" s="187"/>
      <c r="T396" s="188"/>
      <c r="U396" s="13"/>
      <c r="V396" s="13"/>
      <c r="W396" s="13"/>
      <c r="X396" s="13"/>
      <c r="Y396" s="13"/>
      <c r="Z396" s="13"/>
      <c r="AA396" s="13"/>
      <c r="AB396" s="13"/>
      <c r="AC396" s="13"/>
      <c r="AD396" s="13"/>
      <c r="AE396" s="13"/>
      <c r="AT396" s="182" t="s">
        <v>169</v>
      </c>
      <c r="AU396" s="182" t="s">
        <v>146</v>
      </c>
      <c r="AV396" s="13" t="s">
        <v>146</v>
      </c>
      <c r="AW396" s="13" t="s">
        <v>31</v>
      </c>
      <c r="AX396" s="13" t="s">
        <v>79</v>
      </c>
      <c r="AY396" s="182" t="s">
        <v>138</v>
      </c>
    </row>
    <row r="397" s="2" customFormat="1" ht="24.15" customHeight="1">
      <c r="A397" s="37"/>
      <c r="B397" s="165"/>
      <c r="C397" s="166" t="s">
        <v>1028</v>
      </c>
      <c r="D397" s="166" t="s">
        <v>141</v>
      </c>
      <c r="E397" s="167" t="s">
        <v>1029</v>
      </c>
      <c r="F397" s="168" t="s">
        <v>1030</v>
      </c>
      <c r="G397" s="169" t="s">
        <v>144</v>
      </c>
      <c r="H397" s="170">
        <v>3</v>
      </c>
      <c r="I397" s="171"/>
      <c r="J397" s="172">
        <f>ROUND(I397*H397,2)</f>
        <v>0</v>
      </c>
      <c r="K397" s="173"/>
      <c r="L397" s="38"/>
      <c r="M397" s="174" t="s">
        <v>1</v>
      </c>
      <c r="N397" s="175" t="s">
        <v>40</v>
      </c>
      <c r="O397" s="76"/>
      <c r="P397" s="176">
        <f>O397*H397</f>
        <v>0</v>
      </c>
      <c r="Q397" s="176">
        <v>0</v>
      </c>
      <c r="R397" s="176">
        <f>Q397*H397</f>
        <v>0</v>
      </c>
      <c r="S397" s="176">
        <v>0</v>
      </c>
      <c r="T397" s="177">
        <f>S397*H397</f>
        <v>0</v>
      </c>
      <c r="U397" s="37"/>
      <c r="V397" s="37"/>
      <c r="W397" s="37"/>
      <c r="X397" s="37"/>
      <c r="Y397" s="37"/>
      <c r="Z397" s="37"/>
      <c r="AA397" s="37"/>
      <c r="AB397" s="37"/>
      <c r="AC397" s="37"/>
      <c r="AD397" s="37"/>
      <c r="AE397" s="37"/>
      <c r="AR397" s="178" t="s">
        <v>210</v>
      </c>
      <c r="AT397" s="178" t="s">
        <v>141</v>
      </c>
      <c r="AU397" s="178" t="s">
        <v>146</v>
      </c>
      <c r="AY397" s="18" t="s">
        <v>138</v>
      </c>
      <c r="BE397" s="179">
        <f>IF(N397="základní",J397,0)</f>
        <v>0</v>
      </c>
      <c r="BF397" s="179">
        <f>IF(N397="snížená",J397,0)</f>
        <v>0</v>
      </c>
      <c r="BG397" s="179">
        <f>IF(N397="zákl. přenesená",J397,0)</f>
        <v>0</v>
      </c>
      <c r="BH397" s="179">
        <f>IF(N397="sníž. přenesená",J397,0)</f>
        <v>0</v>
      </c>
      <c r="BI397" s="179">
        <f>IF(N397="nulová",J397,0)</f>
        <v>0</v>
      </c>
      <c r="BJ397" s="18" t="s">
        <v>146</v>
      </c>
      <c r="BK397" s="179">
        <f>ROUND(I397*H397,2)</f>
        <v>0</v>
      </c>
      <c r="BL397" s="18" t="s">
        <v>210</v>
      </c>
      <c r="BM397" s="178" t="s">
        <v>1031</v>
      </c>
    </row>
    <row r="398" s="2" customFormat="1" ht="24.15" customHeight="1">
      <c r="A398" s="37"/>
      <c r="B398" s="165"/>
      <c r="C398" s="166" t="s">
        <v>1032</v>
      </c>
      <c r="D398" s="166" t="s">
        <v>141</v>
      </c>
      <c r="E398" s="167" t="s">
        <v>1033</v>
      </c>
      <c r="F398" s="168" t="s">
        <v>1034</v>
      </c>
      <c r="G398" s="169" t="s">
        <v>144</v>
      </c>
      <c r="H398" s="170">
        <v>1</v>
      </c>
      <c r="I398" s="171"/>
      <c r="J398" s="172">
        <f>ROUND(I398*H398,2)</f>
        <v>0</v>
      </c>
      <c r="K398" s="173"/>
      <c r="L398" s="38"/>
      <c r="M398" s="174" t="s">
        <v>1</v>
      </c>
      <c r="N398" s="175" t="s">
        <v>40</v>
      </c>
      <c r="O398" s="76"/>
      <c r="P398" s="176">
        <f>O398*H398</f>
        <v>0</v>
      </c>
      <c r="Q398" s="176">
        <v>0</v>
      </c>
      <c r="R398" s="176">
        <f>Q398*H398</f>
        <v>0</v>
      </c>
      <c r="S398" s="176">
        <v>0</v>
      </c>
      <c r="T398" s="177">
        <f>S398*H398</f>
        <v>0</v>
      </c>
      <c r="U398" s="37"/>
      <c r="V398" s="37"/>
      <c r="W398" s="37"/>
      <c r="X398" s="37"/>
      <c r="Y398" s="37"/>
      <c r="Z398" s="37"/>
      <c r="AA398" s="37"/>
      <c r="AB398" s="37"/>
      <c r="AC398" s="37"/>
      <c r="AD398" s="37"/>
      <c r="AE398" s="37"/>
      <c r="AR398" s="178" t="s">
        <v>210</v>
      </c>
      <c r="AT398" s="178" t="s">
        <v>141</v>
      </c>
      <c r="AU398" s="178" t="s">
        <v>146</v>
      </c>
      <c r="AY398" s="18" t="s">
        <v>138</v>
      </c>
      <c r="BE398" s="179">
        <f>IF(N398="základní",J398,0)</f>
        <v>0</v>
      </c>
      <c r="BF398" s="179">
        <f>IF(N398="snížená",J398,0)</f>
        <v>0</v>
      </c>
      <c r="BG398" s="179">
        <f>IF(N398="zákl. přenesená",J398,0)</f>
        <v>0</v>
      </c>
      <c r="BH398" s="179">
        <f>IF(N398="sníž. přenesená",J398,0)</f>
        <v>0</v>
      </c>
      <c r="BI398" s="179">
        <f>IF(N398="nulová",J398,0)</f>
        <v>0</v>
      </c>
      <c r="BJ398" s="18" t="s">
        <v>146</v>
      </c>
      <c r="BK398" s="179">
        <f>ROUND(I398*H398,2)</f>
        <v>0</v>
      </c>
      <c r="BL398" s="18" t="s">
        <v>210</v>
      </c>
      <c r="BM398" s="178" t="s">
        <v>1035</v>
      </c>
    </row>
    <row r="399" s="2" customFormat="1" ht="24.15" customHeight="1">
      <c r="A399" s="37"/>
      <c r="B399" s="165"/>
      <c r="C399" s="196" t="s">
        <v>1036</v>
      </c>
      <c r="D399" s="196" t="s">
        <v>356</v>
      </c>
      <c r="E399" s="197" t="s">
        <v>1037</v>
      </c>
      <c r="F399" s="198" t="s">
        <v>1038</v>
      </c>
      <c r="G399" s="199" t="s">
        <v>144</v>
      </c>
      <c r="H399" s="200">
        <v>1</v>
      </c>
      <c r="I399" s="201"/>
      <c r="J399" s="202">
        <f>ROUND(I399*H399,2)</f>
        <v>0</v>
      </c>
      <c r="K399" s="203"/>
      <c r="L399" s="204"/>
      <c r="M399" s="205" t="s">
        <v>1</v>
      </c>
      <c r="N399" s="206" t="s">
        <v>40</v>
      </c>
      <c r="O399" s="76"/>
      <c r="P399" s="176">
        <f>O399*H399</f>
        <v>0</v>
      </c>
      <c r="Q399" s="176">
        <v>0.047559999999999998</v>
      </c>
      <c r="R399" s="176">
        <f>Q399*H399</f>
        <v>0.047559999999999998</v>
      </c>
      <c r="S399" s="176">
        <v>0</v>
      </c>
      <c r="T399" s="177">
        <f>S399*H399</f>
        <v>0</v>
      </c>
      <c r="U399" s="37"/>
      <c r="V399" s="37"/>
      <c r="W399" s="37"/>
      <c r="X399" s="37"/>
      <c r="Y399" s="37"/>
      <c r="Z399" s="37"/>
      <c r="AA399" s="37"/>
      <c r="AB399" s="37"/>
      <c r="AC399" s="37"/>
      <c r="AD399" s="37"/>
      <c r="AE399" s="37"/>
      <c r="AR399" s="178" t="s">
        <v>286</v>
      </c>
      <c r="AT399" s="178" t="s">
        <v>356</v>
      </c>
      <c r="AU399" s="178" t="s">
        <v>146</v>
      </c>
      <c r="AY399" s="18" t="s">
        <v>138</v>
      </c>
      <c r="BE399" s="179">
        <f>IF(N399="základní",J399,0)</f>
        <v>0</v>
      </c>
      <c r="BF399" s="179">
        <f>IF(N399="snížená",J399,0)</f>
        <v>0</v>
      </c>
      <c r="BG399" s="179">
        <f>IF(N399="zákl. přenesená",J399,0)</f>
        <v>0</v>
      </c>
      <c r="BH399" s="179">
        <f>IF(N399="sníž. přenesená",J399,0)</f>
        <v>0</v>
      </c>
      <c r="BI399" s="179">
        <f>IF(N399="nulová",J399,0)</f>
        <v>0</v>
      </c>
      <c r="BJ399" s="18" t="s">
        <v>146</v>
      </c>
      <c r="BK399" s="179">
        <f>ROUND(I399*H399,2)</f>
        <v>0</v>
      </c>
      <c r="BL399" s="18" t="s">
        <v>210</v>
      </c>
      <c r="BM399" s="178" t="s">
        <v>1039</v>
      </c>
    </row>
    <row r="400" s="2" customFormat="1" ht="24.15" customHeight="1">
      <c r="A400" s="37"/>
      <c r="B400" s="165"/>
      <c r="C400" s="166" t="s">
        <v>1040</v>
      </c>
      <c r="D400" s="166" t="s">
        <v>141</v>
      </c>
      <c r="E400" s="167" t="s">
        <v>1041</v>
      </c>
      <c r="F400" s="168" t="s">
        <v>1042</v>
      </c>
      <c r="G400" s="169" t="s">
        <v>144</v>
      </c>
      <c r="H400" s="170">
        <v>1</v>
      </c>
      <c r="I400" s="171"/>
      <c r="J400" s="172">
        <f>ROUND(I400*H400,2)</f>
        <v>0</v>
      </c>
      <c r="K400" s="173"/>
      <c r="L400" s="38"/>
      <c r="M400" s="174" t="s">
        <v>1</v>
      </c>
      <c r="N400" s="175" t="s">
        <v>40</v>
      </c>
      <c r="O400" s="76"/>
      <c r="P400" s="176">
        <f>O400*H400</f>
        <v>0</v>
      </c>
      <c r="Q400" s="176">
        <v>0.00087000000000000001</v>
      </c>
      <c r="R400" s="176">
        <f>Q400*H400</f>
        <v>0.00087000000000000001</v>
      </c>
      <c r="S400" s="176">
        <v>0</v>
      </c>
      <c r="T400" s="177">
        <f>S400*H400</f>
        <v>0</v>
      </c>
      <c r="U400" s="37"/>
      <c r="V400" s="37"/>
      <c r="W400" s="37"/>
      <c r="X400" s="37"/>
      <c r="Y400" s="37"/>
      <c r="Z400" s="37"/>
      <c r="AA400" s="37"/>
      <c r="AB400" s="37"/>
      <c r="AC400" s="37"/>
      <c r="AD400" s="37"/>
      <c r="AE400" s="37"/>
      <c r="AR400" s="178" t="s">
        <v>210</v>
      </c>
      <c r="AT400" s="178" t="s">
        <v>141</v>
      </c>
      <c r="AU400" s="178" t="s">
        <v>146</v>
      </c>
      <c r="AY400" s="18" t="s">
        <v>138</v>
      </c>
      <c r="BE400" s="179">
        <f>IF(N400="základní",J400,0)</f>
        <v>0</v>
      </c>
      <c r="BF400" s="179">
        <f>IF(N400="snížená",J400,0)</f>
        <v>0</v>
      </c>
      <c r="BG400" s="179">
        <f>IF(N400="zákl. přenesená",J400,0)</f>
        <v>0</v>
      </c>
      <c r="BH400" s="179">
        <f>IF(N400="sníž. přenesená",J400,0)</f>
        <v>0</v>
      </c>
      <c r="BI400" s="179">
        <f>IF(N400="nulová",J400,0)</f>
        <v>0</v>
      </c>
      <c r="BJ400" s="18" t="s">
        <v>146</v>
      </c>
      <c r="BK400" s="179">
        <f>ROUND(I400*H400,2)</f>
        <v>0</v>
      </c>
      <c r="BL400" s="18" t="s">
        <v>210</v>
      </c>
      <c r="BM400" s="178" t="s">
        <v>1043</v>
      </c>
    </row>
    <row r="401" s="2" customFormat="1" ht="33" customHeight="1">
      <c r="A401" s="37"/>
      <c r="B401" s="165"/>
      <c r="C401" s="196" t="s">
        <v>1044</v>
      </c>
      <c r="D401" s="196" t="s">
        <v>356</v>
      </c>
      <c r="E401" s="197" t="s">
        <v>1045</v>
      </c>
      <c r="F401" s="198" t="s">
        <v>1046</v>
      </c>
      <c r="G401" s="199" t="s">
        <v>144</v>
      </c>
      <c r="H401" s="200">
        <v>1</v>
      </c>
      <c r="I401" s="201"/>
      <c r="J401" s="202">
        <f>ROUND(I401*H401,2)</f>
        <v>0</v>
      </c>
      <c r="K401" s="203"/>
      <c r="L401" s="204"/>
      <c r="M401" s="205" t="s">
        <v>1</v>
      </c>
      <c r="N401" s="206" t="s">
        <v>40</v>
      </c>
      <c r="O401" s="76"/>
      <c r="P401" s="176">
        <f>O401*H401</f>
        <v>0</v>
      </c>
      <c r="Q401" s="176">
        <v>0.0608</v>
      </c>
      <c r="R401" s="176">
        <f>Q401*H401</f>
        <v>0.0608</v>
      </c>
      <c r="S401" s="176">
        <v>0</v>
      </c>
      <c r="T401" s="177">
        <f>S401*H401</f>
        <v>0</v>
      </c>
      <c r="U401" s="37"/>
      <c r="V401" s="37"/>
      <c r="W401" s="37"/>
      <c r="X401" s="37"/>
      <c r="Y401" s="37"/>
      <c r="Z401" s="37"/>
      <c r="AA401" s="37"/>
      <c r="AB401" s="37"/>
      <c r="AC401" s="37"/>
      <c r="AD401" s="37"/>
      <c r="AE401" s="37"/>
      <c r="AR401" s="178" t="s">
        <v>286</v>
      </c>
      <c r="AT401" s="178" t="s">
        <v>356</v>
      </c>
      <c r="AU401" s="178" t="s">
        <v>146</v>
      </c>
      <c r="AY401" s="18" t="s">
        <v>138</v>
      </c>
      <c r="BE401" s="179">
        <f>IF(N401="základní",J401,0)</f>
        <v>0</v>
      </c>
      <c r="BF401" s="179">
        <f>IF(N401="snížená",J401,0)</f>
        <v>0</v>
      </c>
      <c r="BG401" s="179">
        <f>IF(N401="zákl. přenesená",J401,0)</f>
        <v>0</v>
      </c>
      <c r="BH401" s="179">
        <f>IF(N401="sníž. přenesená",J401,0)</f>
        <v>0</v>
      </c>
      <c r="BI401" s="179">
        <f>IF(N401="nulová",J401,0)</f>
        <v>0</v>
      </c>
      <c r="BJ401" s="18" t="s">
        <v>146</v>
      </c>
      <c r="BK401" s="179">
        <f>ROUND(I401*H401,2)</f>
        <v>0</v>
      </c>
      <c r="BL401" s="18" t="s">
        <v>210</v>
      </c>
      <c r="BM401" s="178" t="s">
        <v>1047</v>
      </c>
    </row>
    <row r="402" s="2" customFormat="1" ht="24.15" customHeight="1">
      <c r="A402" s="37"/>
      <c r="B402" s="165"/>
      <c r="C402" s="166" t="s">
        <v>1048</v>
      </c>
      <c r="D402" s="166" t="s">
        <v>141</v>
      </c>
      <c r="E402" s="167" t="s">
        <v>1049</v>
      </c>
      <c r="F402" s="168" t="s">
        <v>1050</v>
      </c>
      <c r="G402" s="169" t="s">
        <v>154</v>
      </c>
      <c r="H402" s="170">
        <v>9.0999999999999996</v>
      </c>
      <c r="I402" s="171"/>
      <c r="J402" s="172">
        <f>ROUND(I402*H402,2)</f>
        <v>0</v>
      </c>
      <c r="K402" s="173"/>
      <c r="L402" s="38"/>
      <c r="M402" s="174" t="s">
        <v>1</v>
      </c>
      <c r="N402" s="175" t="s">
        <v>40</v>
      </c>
      <c r="O402" s="76"/>
      <c r="P402" s="176">
        <f>O402*H402</f>
        <v>0</v>
      </c>
      <c r="Q402" s="176">
        <v>0</v>
      </c>
      <c r="R402" s="176">
        <f>Q402*H402</f>
        <v>0</v>
      </c>
      <c r="S402" s="176">
        <v>0.0085299999999999994</v>
      </c>
      <c r="T402" s="177">
        <f>S402*H402</f>
        <v>0.077622999999999998</v>
      </c>
      <c r="U402" s="37"/>
      <c r="V402" s="37"/>
      <c r="W402" s="37"/>
      <c r="X402" s="37"/>
      <c r="Y402" s="37"/>
      <c r="Z402" s="37"/>
      <c r="AA402" s="37"/>
      <c r="AB402" s="37"/>
      <c r="AC402" s="37"/>
      <c r="AD402" s="37"/>
      <c r="AE402" s="37"/>
      <c r="AR402" s="178" t="s">
        <v>210</v>
      </c>
      <c r="AT402" s="178" t="s">
        <v>141</v>
      </c>
      <c r="AU402" s="178" t="s">
        <v>146</v>
      </c>
      <c r="AY402" s="18" t="s">
        <v>138</v>
      </c>
      <c r="BE402" s="179">
        <f>IF(N402="základní",J402,0)</f>
        <v>0</v>
      </c>
      <c r="BF402" s="179">
        <f>IF(N402="snížená",J402,0)</f>
        <v>0</v>
      </c>
      <c r="BG402" s="179">
        <f>IF(N402="zákl. přenesená",J402,0)</f>
        <v>0</v>
      </c>
      <c r="BH402" s="179">
        <f>IF(N402="sníž. přenesená",J402,0)</f>
        <v>0</v>
      </c>
      <c r="BI402" s="179">
        <f>IF(N402="nulová",J402,0)</f>
        <v>0</v>
      </c>
      <c r="BJ402" s="18" t="s">
        <v>146</v>
      </c>
      <c r="BK402" s="179">
        <f>ROUND(I402*H402,2)</f>
        <v>0</v>
      </c>
      <c r="BL402" s="18" t="s">
        <v>210</v>
      </c>
      <c r="BM402" s="178" t="s">
        <v>1051</v>
      </c>
    </row>
    <row r="403" s="13" customFormat="1">
      <c r="A403" s="13"/>
      <c r="B403" s="180"/>
      <c r="C403" s="13"/>
      <c r="D403" s="181" t="s">
        <v>169</v>
      </c>
      <c r="E403" s="182" t="s">
        <v>1</v>
      </c>
      <c r="F403" s="183" t="s">
        <v>1052</v>
      </c>
      <c r="G403" s="13"/>
      <c r="H403" s="184">
        <v>9.0999999999999996</v>
      </c>
      <c r="I403" s="185"/>
      <c r="J403" s="13"/>
      <c r="K403" s="13"/>
      <c r="L403" s="180"/>
      <c r="M403" s="186"/>
      <c r="N403" s="187"/>
      <c r="O403" s="187"/>
      <c r="P403" s="187"/>
      <c r="Q403" s="187"/>
      <c r="R403" s="187"/>
      <c r="S403" s="187"/>
      <c r="T403" s="188"/>
      <c r="U403" s="13"/>
      <c r="V403" s="13"/>
      <c r="W403" s="13"/>
      <c r="X403" s="13"/>
      <c r="Y403" s="13"/>
      <c r="Z403" s="13"/>
      <c r="AA403" s="13"/>
      <c r="AB403" s="13"/>
      <c r="AC403" s="13"/>
      <c r="AD403" s="13"/>
      <c r="AE403" s="13"/>
      <c r="AT403" s="182" t="s">
        <v>169</v>
      </c>
      <c r="AU403" s="182" t="s">
        <v>146</v>
      </c>
      <c r="AV403" s="13" t="s">
        <v>146</v>
      </c>
      <c r="AW403" s="13" t="s">
        <v>31</v>
      </c>
      <c r="AX403" s="13" t="s">
        <v>79</v>
      </c>
      <c r="AY403" s="182" t="s">
        <v>138</v>
      </c>
    </row>
    <row r="404" s="2" customFormat="1" ht="24.15" customHeight="1">
      <c r="A404" s="37"/>
      <c r="B404" s="165"/>
      <c r="C404" s="166" t="s">
        <v>1053</v>
      </c>
      <c r="D404" s="166" t="s">
        <v>141</v>
      </c>
      <c r="E404" s="167" t="s">
        <v>1054</v>
      </c>
      <c r="F404" s="168" t="s">
        <v>1055</v>
      </c>
      <c r="G404" s="169" t="s">
        <v>144</v>
      </c>
      <c r="H404" s="170">
        <v>4</v>
      </c>
      <c r="I404" s="171"/>
      <c r="J404" s="172">
        <f>ROUND(I404*H404,2)</f>
        <v>0</v>
      </c>
      <c r="K404" s="173"/>
      <c r="L404" s="38"/>
      <c r="M404" s="174" t="s">
        <v>1</v>
      </c>
      <c r="N404" s="175" t="s">
        <v>40</v>
      </c>
      <c r="O404" s="76"/>
      <c r="P404" s="176">
        <f>O404*H404</f>
        <v>0</v>
      </c>
      <c r="Q404" s="176">
        <v>0</v>
      </c>
      <c r="R404" s="176">
        <f>Q404*H404</f>
        <v>0</v>
      </c>
      <c r="S404" s="176">
        <v>0</v>
      </c>
      <c r="T404" s="177">
        <f>S404*H404</f>
        <v>0</v>
      </c>
      <c r="U404" s="37"/>
      <c r="V404" s="37"/>
      <c r="W404" s="37"/>
      <c r="X404" s="37"/>
      <c r="Y404" s="37"/>
      <c r="Z404" s="37"/>
      <c r="AA404" s="37"/>
      <c r="AB404" s="37"/>
      <c r="AC404" s="37"/>
      <c r="AD404" s="37"/>
      <c r="AE404" s="37"/>
      <c r="AR404" s="178" t="s">
        <v>210</v>
      </c>
      <c r="AT404" s="178" t="s">
        <v>141</v>
      </c>
      <c r="AU404" s="178" t="s">
        <v>146</v>
      </c>
      <c r="AY404" s="18" t="s">
        <v>138</v>
      </c>
      <c r="BE404" s="179">
        <f>IF(N404="základní",J404,0)</f>
        <v>0</v>
      </c>
      <c r="BF404" s="179">
        <f>IF(N404="snížená",J404,0)</f>
        <v>0</v>
      </c>
      <c r="BG404" s="179">
        <f>IF(N404="zákl. přenesená",J404,0)</f>
        <v>0</v>
      </c>
      <c r="BH404" s="179">
        <f>IF(N404="sníž. přenesená",J404,0)</f>
        <v>0</v>
      </c>
      <c r="BI404" s="179">
        <f>IF(N404="nulová",J404,0)</f>
        <v>0</v>
      </c>
      <c r="BJ404" s="18" t="s">
        <v>146</v>
      </c>
      <c r="BK404" s="179">
        <f>ROUND(I404*H404,2)</f>
        <v>0</v>
      </c>
      <c r="BL404" s="18" t="s">
        <v>210</v>
      </c>
      <c r="BM404" s="178" t="s">
        <v>1056</v>
      </c>
    </row>
    <row r="405" s="2" customFormat="1" ht="24.15" customHeight="1">
      <c r="A405" s="37"/>
      <c r="B405" s="165"/>
      <c r="C405" s="196" t="s">
        <v>1057</v>
      </c>
      <c r="D405" s="196" t="s">
        <v>356</v>
      </c>
      <c r="E405" s="197" t="s">
        <v>1058</v>
      </c>
      <c r="F405" s="198" t="s">
        <v>1059</v>
      </c>
      <c r="G405" s="199" t="s">
        <v>144</v>
      </c>
      <c r="H405" s="200">
        <v>4</v>
      </c>
      <c r="I405" s="201"/>
      <c r="J405" s="202">
        <f>ROUND(I405*H405,2)</f>
        <v>0</v>
      </c>
      <c r="K405" s="203"/>
      <c r="L405" s="204"/>
      <c r="M405" s="205" t="s">
        <v>1</v>
      </c>
      <c r="N405" s="206" t="s">
        <v>40</v>
      </c>
      <c r="O405" s="76"/>
      <c r="P405" s="176">
        <f>O405*H405</f>
        <v>0</v>
      </c>
      <c r="Q405" s="176">
        <v>0</v>
      </c>
      <c r="R405" s="176">
        <f>Q405*H405</f>
        <v>0</v>
      </c>
      <c r="S405" s="176">
        <v>0</v>
      </c>
      <c r="T405" s="177">
        <f>S405*H405</f>
        <v>0</v>
      </c>
      <c r="U405" s="37"/>
      <c r="V405" s="37"/>
      <c r="W405" s="37"/>
      <c r="X405" s="37"/>
      <c r="Y405" s="37"/>
      <c r="Z405" s="37"/>
      <c r="AA405" s="37"/>
      <c r="AB405" s="37"/>
      <c r="AC405" s="37"/>
      <c r="AD405" s="37"/>
      <c r="AE405" s="37"/>
      <c r="AR405" s="178" t="s">
        <v>286</v>
      </c>
      <c r="AT405" s="178" t="s">
        <v>356</v>
      </c>
      <c r="AU405" s="178" t="s">
        <v>146</v>
      </c>
      <c r="AY405" s="18" t="s">
        <v>138</v>
      </c>
      <c r="BE405" s="179">
        <f>IF(N405="základní",J405,0)</f>
        <v>0</v>
      </c>
      <c r="BF405" s="179">
        <f>IF(N405="snížená",J405,0)</f>
        <v>0</v>
      </c>
      <c r="BG405" s="179">
        <f>IF(N405="zákl. přenesená",J405,0)</f>
        <v>0</v>
      </c>
      <c r="BH405" s="179">
        <f>IF(N405="sníž. přenesená",J405,0)</f>
        <v>0</v>
      </c>
      <c r="BI405" s="179">
        <f>IF(N405="nulová",J405,0)</f>
        <v>0</v>
      </c>
      <c r="BJ405" s="18" t="s">
        <v>146</v>
      </c>
      <c r="BK405" s="179">
        <f>ROUND(I405*H405,2)</f>
        <v>0</v>
      </c>
      <c r="BL405" s="18" t="s">
        <v>210</v>
      </c>
      <c r="BM405" s="178" t="s">
        <v>1060</v>
      </c>
    </row>
    <row r="406" s="2" customFormat="1" ht="33" customHeight="1">
      <c r="A406" s="37"/>
      <c r="B406" s="165"/>
      <c r="C406" s="196" t="s">
        <v>1061</v>
      </c>
      <c r="D406" s="196" t="s">
        <v>356</v>
      </c>
      <c r="E406" s="197" t="s">
        <v>1062</v>
      </c>
      <c r="F406" s="198" t="s">
        <v>1063</v>
      </c>
      <c r="G406" s="199" t="s">
        <v>745</v>
      </c>
      <c r="H406" s="200">
        <v>1</v>
      </c>
      <c r="I406" s="201"/>
      <c r="J406" s="202">
        <f>ROUND(I406*H406,2)</f>
        <v>0</v>
      </c>
      <c r="K406" s="203"/>
      <c r="L406" s="204"/>
      <c r="M406" s="205" t="s">
        <v>1</v>
      </c>
      <c r="N406" s="206" t="s">
        <v>40</v>
      </c>
      <c r="O406" s="76"/>
      <c r="P406" s="176">
        <f>O406*H406</f>
        <v>0</v>
      </c>
      <c r="Q406" s="176">
        <v>0</v>
      </c>
      <c r="R406" s="176">
        <f>Q406*H406</f>
        <v>0</v>
      </c>
      <c r="S406" s="176">
        <v>0</v>
      </c>
      <c r="T406" s="177">
        <f>S406*H406</f>
        <v>0</v>
      </c>
      <c r="U406" s="37"/>
      <c r="V406" s="37"/>
      <c r="W406" s="37"/>
      <c r="X406" s="37"/>
      <c r="Y406" s="37"/>
      <c r="Z406" s="37"/>
      <c r="AA406" s="37"/>
      <c r="AB406" s="37"/>
      <c r="AC406" s="37"/>
      <c r="AD406" s="37"/>
      <c r="AE406" s="37"/>
      <c r="AR406" s="178" t="s">
        <v>286</v>
      </c>
      <c r="AT406" s="178" t="s">
        <v>356</v>
      </c>
      <c r="AU406" s="178" t="s">
        <v>146</v>
      </c>
      <c r="AY406" s="18" t="s">
        <v>138</v>
      </c>
      <c r="BE406" s="179">
        <f>IF(N406="základní",J406,0)</f>
        <v>0</v>
      </c>
      <c r="BF406" s="179">
        <f>IF(N406="snížená",J406,0)</f>
        <v>0</v>
      </c>
      <c r="BG406" s="179">
        <f>IF(N406="zákl. přenesená",J406,0)</f>
        <v>0</v>
      </c>
      <c r="BH406" s="179">
        <f>IF(N406="sníž. přenesená",J406,0)</f>
        <v>0</v>
      </c>
      <c r="BI406" s="179">
        <f>IF(N406="nulová",J406,0)</f>
        <v>0</v>
      </c>
      <c r="BJ406" s="18" t="s">
        <v>146</v>
      </c>
      <c r="BK406" s="179">
        <f>ROUND(I406*H406,2)</f>
        <v>0</v>
      </c>
      <c r="BL406" s="18" t="s">
        <v>210</v>
      </c>
      <c r="BM406" s="178" t="s">
        <v>1064</v>
      </c>
    </row>
    <row r="407" s="2" customFormat="1" ht="24.15" customHeight="1">
      <c r="A407" s="37"/>
      <c r="B407" s="165"/>
      <c r="C407" s="196" t="s">
        <v>1065</v>
      </c>
      <c r="D407" s="196" t="s">
        <v>356</v>
      </c>
      <c r="E407" s="197" t="s">
        <v>1066</v>
      </c>
      <c r="F407" s="198" t="s">
        <v>1067</v>
      </c>
      <c r="G407" s="199" t="s">
        <v>144</v>
      </c>
      <c r="H407" s="200">
        <v>1</v>
      </c>
      <c r="I407" s="201"/>
      <c r="J407" s="202">
        <f>ROUND(I407*H407,2)</f>
        <v>0</v>
      </c>
      <c r="K407" s="203"/>
      <c r="L407" s="204"/>
      <c r="M407" s="205" t="s">
        <v>1</v>
      </c>
      <c r="N407" s="206" t="s">
        <v>40</v>
      </c>
      <c r="O407" s="76"/>
      <c r="P407" s="176">
        <f>O407*H407</f>
        <v>0</v>
      </c>
      <c r="Q407" s="176">
        <v>0.01553</v>
      </c>
      <c r="R407" s="176">
        <f>Q407*H407</f>
        <v>0.01553</v>
      </c>
      <c r="S407" s="176">
        <v>0</v>
      </c>
      <c r="T407" s="177">
        <f>S407*H407</f>
        <v>0</v>
      </c>
      <c r="U407" s="37"/>
      <c r="V407" s="37"/>
      <c r="W407" s="37"/>
      <c r="X407" s="37"/>
      <c r="Y407" s="37"/>
      <c r="Z407" s="37"/>
      <c r="AA407" s="37"/>
      <c r="AB407" s="37"/>
      <c r="AC407" s="37"/>
      <c r="AD407" s="37"/>
      <c r="AE407" s="37"/>
      <c r="AR407" s="178" t="s">
        <v>286</v>
      </c>
      <c r="AT407" s="178" t="s">
        <v>356</v>
      </c>
      <c r="AU407" s="178" t="s">
        <v>146</v>
      </c>
      <c r="AY407" s="18" t="s">
        <v>138</v>
      </c>
      <c r="BE407" s="179">
        <f>IF(N407="základní",J407,0)</f>
        <v>0</v>
      </c>
      <c r="BF407" s="179">
        <f>IF(N407="snížená",J407,0)</f>
        <v>0</v>
      </c>
      <c r="BG407" s="179">
        <f>IF(N407="zákl. přenesená",J407,0)</f>
        <v>0</v>
      </c>
      <c r="BH407" s="179">
        <f>IF(N407="sníž. přenesená",J407,0)</f>
        <v>0</v>
      </c>
      <c r="BI407" s="179">
        <f>IF(N407="nulová",J407,0)</f>
        <v>0</v>
      </c>
      <c r="BJ407" s="18" t="s">
        <v>146</v>
      </c>
      <c r="BK407" s="179">
        <f>ROUND(I407*H407,2)</f>
        <v>0</v>
      </c>
      <c r="BL407" s="18" t="s">
        <v>210</v>
      </c>
      <c r="BM407" s="178" t="s">
        <v>1068</v>
      </c>
    </row>
    <row r="408" s="2" customFormat="1" ht="24.15" customHeight="1">
      <c r="A408" s="37"/>
      <c r="B408" s="165"/>
      <c r="C408" s="196" t="s">
        <v>1069</v>
      </c>
      <c r="D408" s="196" t="s">
        <v>356</v>
      </c>
      <c r="E408" s="197" t="s">
        <v>1070</v>
      </c>
      <c r="F408" s="198" t="s">
        <v>1071</v>
      </c>
      <c r="G408" s="199" t="s">
        <v>144</v>
      </c>
      <c r="H408" s="200">
        <v>1</v>
      </c>
      <c r="I408" s="201"/>
      <c r="J408" s="202">
        <f>ROUND(I408*H408,2)</f>
        <v>0</v>
      </c>
      <c r="K408" s="203"/>
      <c r="L408" s="204"/>
      <c r="M408" s="205" t="s">
        <v>1</v>
      </c>
      <c r="N408" s="206" t="s">
        <v>40</v>
      </c>
      <c r="O408" s="76"/>
      <c r="P408" s="176">
        <f>O408*H408</f>
        <v>0</v>
      </c>
      <c r="Q408" s="176">
        <v>0.0022000000000000001</v>
      </c>
      <c r="R408" s="176">
        <f>Q408*H408</f>
        <v>0.0022000000000000001</v>
      </c>
      <c r="S408" s="176">
        <v>0</v>
      </c>
      <c r="T408" s="177">
        <f>S408*H408</f>
        <v>0</v>
      </c>
      <c r="U408" s="37"/>
      <c r="V408" s="37"/>
      <c r="W408" s="37"/>
      <c r="X408" s="37"/>
      <c r="Y408" s="37"/>
      <c r="Z408" s="37"/>
      <c r="AA408" s="37"/>
      <c r="AB408" s="37"/>
      <c r="AC408" s="37"/>
      <c r="AD408" s="37"/>
      <c r="AE408" s="37"/>
      <c r="AR408" s="178" t="s">
        <v>286</v>
      </c>
      <c r="AT408" s="178" t="s">
        <v>356</v>
      </c>
      <c r="AU408" s="178" t="s">
        <v>146</v>
      </c>
      <c r="AY408" s="18" t="s">
        <v>138</v>
      </c>
      <c r="BE408" s="179">
        <f>IF(N408="základní",J408,0)</f>
        <v>0</v>
      </c>
      <c r="BF408" s="179">
        <f>IF(N408="snížená",J408,0)</f>
        <v>0</v>
      </c>
      <c r="BG408" s="179">
        <f>IF(N408="zákl. přenesená",J408,0)</f>
        <v>0</v>
      </c>
      <c r="BH408" s="179">
        <f>IF(N408="sníž. přenesená",J408,0)</f>
        <v>0</v>
      </c>
      <c r="BI408" s="179">
        <f>IF(N408="nulová",J408,0)</f>
        <v>0</v>
      </c>
      <c r="BJ408" s="18" t="s">
        <v>146</v>
      </c>
      <c r="BK408" s="179">
        <f>ROUND(I408*H408,2)</f>
        <v>0</v>
      </c>
      <c r="BL408" s="18" t="s">
        <v>210</v>
      </c>
      <c r="BM408" s="178" t="s">
        <v>1072</v>
      </c>
    </row>
    <row r="409" s="2" customFormat="1" ht="21.75" customHeight="1">
      <c r="A409" s="37"/>
      <c r="B409" s="165"/>
      <c r="C409" s="196" t="s">
        <v>1073</v>
      </c>
      <c r="D409" s="196" t="s">
        <v>356</v>
      </c>
      <c r="E409" s="197" t="s">
        <v>1074</v>
      </c>
      <c r="F409" s="198" t="s">
        <v>1075</v>
      </c>
      <c r="G409" s="199" t="s">
        <v>144</v>
      </c>
      <c r="H409" s="200">
        <v>1</v>
      </c>
      <c r="I409" s="201"/>
      <c r="J409" s="202">
        <f>ROUND(I409*H409,2)</f>
        <v>0</v>
      </c>
      <c r="K409" s="203"/>
      <c r="L409" s="204"/>
      <c r="M409" s="205" t="s">
        <v>1</v>
      </c>
      <c r="N409" s="206" t="s">
        <v>40</v>
      </c>
      <c r="O409" s="76"/>
      <c r="P409" s="176">
        <f>O409*H409</f>
        <v>0</v>
      </c>
      <c r="Q409" s="176">
        <v>0.0022000000000000001</v>
      </c>
      <c r="R409" s="176">
        <f>Q409*H409</f>
        <v>0.0022000000000000001</v>
      </c>
      <c r="S409" s="176">
        <v>0</v>
      </c>
      <c r="T409" s="177">
        <f>S409*H409</f>
        <v>0</v>
      </c>
      <c r="U409" s="37"/>
      <c r="V409" s="37"/>
      <c r="W409" s="37"/>
      <c r="X409" s="37"/>
      <c r="Y409" s="37"/>
      <c r="Z409" s="37"/>
      <c r="AA409" s="37"/>
      <c r="AB409" s="37"/>
      <c r="AC409" s="37"/>
      <c r="AD409" s="37"/>
      <c r="AE409" s="37"/>
      <c r="AR409" s="178" t="s">
        <v>286</v>
      </c>
      <c r="AT409" s="178" t="s">
        <v>356</v>
      </c>
      <c r="AU409" s="178" t="s">
        <v>146</v>
      </c>
      <c r="AY409" s="18" t="s">
        <v>138</v>
      </c>
      <c r="BE409" s="179">
        <f>IF(N409="základní",J409,0)</f>
        <v>0</v>
      </c>
      <c r="BF409" s="179">
        <f>IF(N409="snížená",J409,0)</f>
        <v>0</v>
      </c>
      <c r="BG409" s="179">
        <f>IF(N409="zákl. přenesená",J409,0)</f>
        <v>0</v>
      </c>
      <c r="BH409" s="179">
        <f>IF(N409="sníž. přenesená",J409,0)</f>
        <v>0</v>
      </c>
      <c r="BI409" s="179">
        <f>IF(N409="nulová",J409,0)</f>
        <v>0</v>
      </c>
      <c r="BJ409" s="18" t="s">
        <v>146</v>
      </c>
      <c r="BK409" s="179">
        <f>ROUND(I409*H409,2)</f>
        <v>0</v>
      </c>
      <c r="BL409" s="18" t="s">
        <v>210</v>
      </c>
      <c r="BM409" s="178" t="s">
        <v>1076</v>
      </c>
    </row>
    <row r="410" s="2" customFormat="1" ht="16.5" customHeight="1">
      <c r="A410" s="37"/>
      <c r="B410" s="165"/>
      <c r="C410" s="196" t="s">
        <v>1077</v>
      </c>
      <c r="D410" s="196" t="s">
        <v>356</v>
      </c>
      <c r="E410" s="197" t="s">
        <v>1078</v>
      </c>
      <c r="F410" s="198" t="s">
        <v>1079</v>
      </c>
      <c r="G410" s="199" t="s">
        <v>144</v>
      </c>
      <c r="H410" s="200">
        <v>3</v>
      </c>
      <c r="I410" s="201"/>
      <c r="J410" s="202">
        <f>ROUND(I410*H410,2)</f>
        <v>0</v>
      </c>
      <c r="K410" s="203"/>
      <c r="L410" s="204"/>
      <c r="M410" s="205" t="s">
        <v>1</v>
      </c>
      <c r="N410" s="206" t="s">
        <v>40</v>
      </c>
      <c r="O410" s="76"/>
      <c r="P410" s="176">
        <f>O410*H410</f>
        <v>0</v>
      </c>
      <c r="Q410" s="176">
        <v>0.00014999999999999999</v>
      </c>
      <c r="R410" s="176">
        <f>Q410*H410</f>
        <v>0.00044999999999999999</v>
      </c>
      <c r="S410" s="176">
        <v>0</v>
      </c>
      <c r="T410" s="177">
        <f>S410*H410</f>
        <v>0</v>
      </c>
      <c r="U410" s="37"/>
      <c r="V410" s="37"/>
      <c r="W410" s="37"/>
      <c r="X410" s="37"/>
      <c r="Y410" s="37"/>
      <c r="Z410" s="37"/>
      <c r="AA410" s="37"/>
      <c r="AB410" s="37"/>
      <c r="AC410" s="37"/>
      <c r="AD410" s="37"/>
      <c r="AE410" s="37"/>
      <c r="AR410" s="178" t="s">
        <v>286</v>
      </c>
      <c r="AT410" s="178" t="s">
        <v>356</v>
      </c>
      <c r="AU410" s="178" t="s">
        <v>146</v>
      </c>
      <c r="AY410" s="18" t="s">
        <v>138</v>
      </c>
      <c r="BE410" s="179">
        <f>IF(N410="základní",J410,0)</f>
        <v>0</v>
      </c>
      <c r="BF410" s="179">
        <f>IF(N410="snížená",J410,0)</f>
        <v>0</v>
      </c>
      <c r="BG410" s="179">
        <f>IF(N410="zákl. přenesená",J410,0)</f>
        <v>0</v>
      </c>
      <c r="BH410" s="179">
        <f>IF(N410="sníž. přenesená",J410,0)</f>
        <v>0</v>
      </c>
      <c r="BI410" s="179">
        <f>IF(N410="nulová",J410,0)</f>
        <v>0</v>
      </c>
      <c r="BJ410" s="18" t="s">
        <v>146</v>
      </c>
      <c r="BK410" s="179">
        <f>ROUND(I410*H410,2)</f>
        <v>0</v>
      </c>
      <c r="BL410" s="18" t="s">
        <v>210</v>
      </c>
      <c r="BM410" s="178" t="s">
        <v>1080</v>
      </c>
    </row>
    <row r="411" s="2" customFormat="1" ht="16.5" customHeight="1">
      <c r="A411" s="37"/>
      <c r="B411" s="165"/>
      <c r="C411" s="196" t="s">
        <v>1081</v>
      </c>
      <c r="D411" s="196" t="s">
        <v>356</v>
      </c>
      <c r="E411" s="197" t="s">
        <v>1082</v>
      </c>
      <c r="F411" s="198" t="s">
        <v>1083</v>
      </c>
      <c r="G411" s="199" t="s">
        <v>144</v>
      </c>
      <c r="H411" s="200">
        <v>1</v>
      </c>
      <c r="I411" s="201"/>
      <c r="J411" s="202">
        <f>ROUND(I411*H411,2)</f>
        <v>0</v>
      </c>
      <c r="K411" s="203"/>
      <c r="L411" s="204"/>
      <c r="M411" s="205" t="s">
        <v>1</v>
      </c>
      <c r="N411" s="206" t="s">
        <v>40</v>
      </c>
      <c r="O411" s="76"/>
      <c r="P411" s="176">
        <f>O411*H411</f>
        <v>0</v>
      </c>
      <c r="Q411" s="176">
        <v>0.00014999999999999999</v>
      </c>
      <c r="R411" s="176">
        <f>Q411*H411</f>
        <v>0.00014999999999999999</v>
      </c>
      <c r="S411" s="176">
        <v>0</v>
      </c>
      <c r="T411" s="177">
        <f>S411*H411</f>
        <v>0</v>
      </c>
      <c r="U411" s="37"/>
      <c r="V411" s="37"/>
      <c r="W411" s="37"/>
      <c r="X411" s="37"/>
      <c r="Y411" s="37"/>
      <c r="Z411" s="37"/>
      <c r="AA411" s="37"/>
      <c r="AB411" s="37"/>
      <c r="AC411" s="37"/>
      <c r="AD411" s="37"/>
      <c r="AE411" s="37"/>
      <c r="AR411" s="178" t="s">
        <v>286</v>
      </c>
      <c r="AT411" s="178" t="s">
        <v>356</v>
      </c>
      <c r="AU411" s="178" t="s">
        <v>146</v>
      </c>
      <c r="AY411" s="18" t="s">
        <v>138</v>
      </c>
      <c r="BE411" s="179">
        <f>IF(N411="základní",J411,0)</f>
        <v>0</v>
      </c>
      <c r="BF411" s="179">
        <f>IF(N411="snížená",J411,0)</f>
        <v>0</v>
      </c>
      <c r="BG411" s="179">
        <f>IF(N411="zákl. přenesená",J411,0)</f>
        <v>0</v>
      </c>
      <c r="BH411" s="179">
        <f>IF(N411="sníž. přenesená",J411,0)</f>
        <v>0</v>
      </c>
      <c r="BI411" s="179">
        <f>IF(N411="nulová",J411,0)</f>
        <v>0</v>
      </c>
      <c r="BJ411" s="18" t="s">
        <v>146</v>
      </c>
      <c r="BK411" s="179">
        <f>ROUND(I411*H411,2)</f>
        <v>0</v>
      </c>
      <c r="BL411" s="18" t="s">
        <v>210</v>
      </c>
      <c r="BM411" s="178" t="s">
        <v>1084</v>
      </c>
    </row>
    <row r="412" s="2" customFormat="1" ht="24.15" customHeight="1">
      <c r="A412" s="37"/>
      <c r="B412" s="165"/>
      <c r="C412" s="196" t="s">
        <v>1085</v>
      </c>
      <c r="D412" s="196" t="s">
        <v>356</v>
      </c>
      <c r="E412" s="197" t="s">
        <v>1086</v>
      </c>
      <c r="F412" s="198" t="s">
        <v>1087</v>
      </c>
      <c r="G412" s="199" t="s">
        <v>144</v>
      </c>
      <c r="H412" s="200">
        <v>2</v>
      </c>
      <c r="I412" s="201"/>
      <c r="J412" s="202">
        <f>ROUND(I412*H412,2)</f>
        <v>0</v>
      </c>
      <c r="K412" s="203"/>
      <c r="L412" s="204"/>
      <c r="M412" s="205" t="s">
        <v>1</v>
      </c>
      <c r="N412" s="206" t="s">
        <v>40</v>
      </c>
      <c r="O412" s="76"/>
      <c r="P412" s="176">
        <f>O412*H412</f>
        <v>0</v>
      </c>
      <c r="Q412" s="176">
        <v>0.016</v>
      </c>
      <c r="R412" s="176">
        <f>Q412*H412</f>
        <v>0.032000000000000001</v>
      </c>
      <c r="S412" s="176">
        <v>0</v>
      </c>
      <c r="T412" s="177">
        <f>S412*H412</f>
        <v>0</v>
      </c>
      <c r="U412" s="37"/>
      <c r="V412" s="37"/>
      <c r="W412" s="37"/>
      <c r="X412" s="37"/>
      <c r="Y412" s="37"/>
      <c r="Z412" s="37"/>
      <c r="AA412" s="37"/>
      <c r="AB412" s="37"/>
      <c r="AC412" s="37"/>
      <c r="AD412" s="37"/>
      <c r="AE412" s="37"/>
      <c r="AR412" s="178" t="s">
        <v>286</v>
      </c>
      <c r="AT412" s="178" t="s">
        <v>356</v>
      </c>
      <c r="AU412" s="178" t="s">
        <v>146</v>
      </c>
      <c r="AY412" s="18" t="s">
        <v>138</v>
      </c>
      <c r="BE412" s="179">
        <f>IF(N412="základní",J412,0)</f>
        <v>0</v>
      </c>
      <c r="BF412" s="179">
        <f>IF(N412="snížená",J412,0)</f>
        <v>0</v>
      </c>
      <c r="BG412" s="179">
        <f>IF(N412="zákl. přenesená",J412,0)</f>
        <v>0</v>
      </c>
      <c r="BH412" s="179">
        <f>IF(N412="sníž. přenesená",J412,0)</f>
        <v>0</v>
      </c>
      <c r="BI412" s="179">
        <f>IF(N412="nulová",J412,0)</f>
        <v>0</v>
      </c>
      <c r="BJ412" s="18" t="s">
        <v>146</v>
      </c>
      <c r="BK412" s="179">
        <f>ROUND(I412*H412,2)</f>
        <v>0</v>
      </c>
      <c r="BL412" s="18" t="s">
        <v>210</v>
      </c>
      <c r="BM412" s="178" t="s">
        <v>1088</v>
      </c>
    </row>
    <row r="413" s="2" customFormat="1" ht="24.15" customHeight="1">
      <c r="A413" s="37"/>
      <c r="B413" s="165"/>
      <c r="C413" s="166" t="s">
        <v>1089</v>
      </c>
      <c r="D413" s="166" t="s">
        <v>141</v>
      </c>
      <c r="E413" s="167" t="s">
        <v>1090</v>
      </c>
      <c r="F413" s="168" t="s">
        <v>1091</v>
      </c>
      <c r="G413" s="169" t="s">
        <v>144</v>
      </c>
      <c r="H413" s="170">
        <v>1</v>
      </c>
      <c r="I413" s="171"/>
      <c r="J413" s="172">
        <f>ROUND(I413*H413,2)</f>
        <v>0</v>
      </c>
      <c r="K413" s="173"/>
      <c r="L413" s="38"/>
      <c r="M413" s="174" t="s">
        <v>1</v>
      </c>
      <c r="N413" s="175" t="s">
        <v>40</v>
      </c>
      <c r="O413" s="76"/>
      <c r="P413" s="176">
        <f>O413*H413</f>
        <v>0</v>
      </c>
      <c r="Q413" s="176">
        <v>0</v>
      </c>
      <c r="R413" s="176">
        <f>Q413*H413</f>
        <v>0</v>
      </c>
      <c r="S413" s="176">
        <v>0</v>
      </c>
      <c r="T413" s="177">
        <f>S413*H413</f>
        <v>0</v>
      </c>
      <c r="U413" s="37"/>
      <c r="V413" s="37"/>
      <c r="W413" s="37"/>
      <c r="X413" s="37"/>
      <c r="Y413" s="37"/>
      <c r="Z413" s="37"/>
      <c r="AA413" s="37"/>
      <c r="AB413" s="37"/>
      <c r="AC413" s="37"/>
      <c r="AD413" s="37"/>
      <c r="AE413" s="37"/>
      <c r="AR413" s="178" t="s">
        <v>145</v>
      </c>
      <c r="AT413" s="178" t="s">
        <v>141</v>
      </c>
      <c r="AU413" s="178" t="s">
        <v>146</v>
      </c>
      <c r="AY413" s="18" t="s">
        <v>138</v>
      </c>
      <c r="BE413" s="179">
        <f>IF(N413="základní",J413,0)</f>
        <v>0</v>
      </c>
      <c r="BF413" s="179">
        <f>IF(N413="snížená",J413,0)</f>
        <v>0</v>
      </c>
      <c r="BG413" s="179">
        <f>IF(N413="zákl. přenesená",J413,0)</f>
        <v>0</v>
      </c>
      <c r="BH413" s="179">
        <f>IF(N413="sníž. přenesená",J413,0)</f>
        <v>0</v>
      </c>
      <c r="BI413" s="179">
        <f>IF(N413="nulová",J413,0)</f>
        <v>0</v>
      </c>
      <c r="BJ413" s="18" t="s">
        <v>146</v>
      </c>
      <c r="BK413" s="179">
        <f>ROUND(I413*H413,2)</f>
        <v>0</v>
      </c>
      <c r="BL413" s="18" t="s">
        <v>145</v>
      </c>
      <c r="BM413" s="178" t="s">
        <v>1092</v>
      </c>
    </row>
    <row r="414" s="2" customFormat="1" ht="16.5" customHeight="1">
      <c r="A414" s="37"/>
      <c r="B414" s="165"/>
      <c r="C414" s="196" t="s">
        <v>1093</v>
      </c>
      <c r="D414" s="196" t="s">
        <v>356</v>
      </c>
      <c r="E414" s="197" t="s">
        <v>1094</v>
      </c>
      <c r="F414" s="198" t="s">
        <v>1095</v>
      </c>
      <c r="G414" s="199" t="s">
        <v>1</v>
      </c>
      <c r="H414" s="200">
        <v>1</v>
      </c>
      <c r="I414" s="201"/>
      <c r="J414" s="202">
        <f>ROUND(I414*H414,2)</f>
        <v>0</v>
      </c>
      <c r="K414" s="203"/>
      <c r="L414" s="204"/>
      <c r="M414" s="205" t="s">
        <v>1</v>
      </c>
      <c r="N414" s="206" t="s">
        <v>40</v>
      </c>
      <c r="O414" s="76"/>
      <c r="P414" s="176">
        <f>O414*H414</f>
        <v>0</v>
      </c>
      <c r="Q414" s="176">
        <v>0</v>
      </c>
      <c r="R414" s="176">
        <f>Q414*H414</f>
        <v>0</v>
      </c>
      <c r="S414" s="176">
        <v>0</v>
      </c>
      <c r="T414" s="177">
        <f>S414*H414</f>
        <v>0</v>
      </c>
      <c r="U414" s="37"/>
      <c r="V414" s="37"/>
      <c r="W414" s="37"/>
      <c r="X414" s="37"/>
      <c r="Y414" s="37"/>
      <c r="Z414" s="37"/>
      <c r="AA414" s="37"/>
      <c r="AB414" s="37"/>
      <c r="AC414" s="37"/>
      <c r="AD414" s="37"/>
      <c r="AE414" s="37"/>
      <c r="AR414" s="178" t="s">
        <v>175</v>
      </c>
      <c r="AT414" s="178" t="s">
        <v>356</v>
      </c>
      <c r="AU414" s="178" t="s">
        <v>146</v>
      </c>
      <c r="AY414" s="18" t="s">
        <v>138</v>
      </c>
      <c r="BE414" s="179">
        <f>IF(N414="základní",J414,0)</f>
        <v>0</v>
      </c>
      <c r="BF414" s="179">
        <f>IF(N414="snížená",J414,0)</f>
        <v>0</v>
      </c>
      <c r="BG414" s="179">
        <f>IF(N414="zákl. přenesená",J414,0)</f>
        <v>0</v>
      </c>
      <c r="BH414" s="179">
        <f>IF(N414="sníž. přenesená",J414,0)</f>
        <v>0</v>
      </c>
      <c r="BI414" s="179">
        <f>IF(N414="nulová",J414,0)</f>
        <v>0</v>
      </c>
      <c r="BJ414" s="18" t="s">
        <v>146</v>
      </c>
      <c r="BK414" s="179">
        <f>ROUND(I414*H414,2)</f>
        <v>0</v>
      </c>
      <c r="BL414" s="18" t="s">
        <v>145</v>
      </c>
      <c r="BM414" s="178" t="s">
        <v>1096</v>
      </c>
    </row>
    <row r="415" s="2" customFormat="1" ht="33" customHeight="1">
      <c r="A415" s="37"/>
      <c r="B415" s="165"/>
      <c r="C415" s="166" t="s">
        <v>1097</v>
      </c>
      <c r="D415" s="166" t="s">
        <v>141</v>
      </c>
      <c r="E415" s="167" t="s">
        <v>1098</v>
      </c>
      <c r="F415" s="168" t="s">
        <v>1099</v>
      </c>
      <c r="G415" s="169" t="s">
        <v>385</v>
      </c>
      <c r="H415" s="207"/>
      <c r="I415" s="171"/>
      <c r="J415" s="172">
        <f>ROUND(I415*H415,2)</f>
        <v>0</v>
      </c>
      <c r="K415" s="173"/>
      <c r="L415" s="38"/>
      <c r="M415" s="174" t="s">
        <v>1</v>
      </c>
      <c r="N415" s="175" t="s">
        <v>40</v>
      </c>
      <c r="O415" s="76"/>
      <c r="P415" s="176">
        <f>O415*H415</f>
        <v>0</v>
      </c>
      <c r="Q415" s="176">
        <v>0</v>
      </c>
      <c r="R415" s="176">
        <f>Q415*H415</f>
        <v>0</v>
      </c>
      <c r="S415" s="176">
        <v>0</v>
      </c>
      <c r="T415" s="177">
        <f>S415*H415</f>
        <v>0</v>
      </c>
      <c r="U415" s="37"/>
      <c r="V415" s="37"/>
      <c r="W415" s="37"/>
      <c r="X415" s="37"/>
      <c r="Y415" s="37"/>
      <c r="Z415" s="37"/>
      <c r="AA415" s="37"/>
      <c r="AB415" s="37"/>
      <c r="AC415" s="37"/>
      <c r="AD415" s="37"/>
      <c r="AE415" s="37"/>
      <c r="AR415" s="178" t="s">
        <v>210</v>
      </c>
      <c r="AT415" s="178" t="s">
        <v>141</v>
      </c>
      <c r="AU415" s="178" t="s">
        <v>146</v>
      </c>
      <c r="AY415" s="18" t="s">
        <v>138</v>
      </c>
      <c r="BE415" s="179">
        <f>IF(N415="základní",J415,0)</f>
        <v>0</v>
      </c>
      <c r="BF415" s="179">
        <f>IF(N415="snížená",J415,0)</f>
        <v>0</v>
      </c>
      <c r="BG415" s="179">
        <f>IF(N415="zákl. přenesená",J415,0)</f>
        <v>0</v>
      </c>
      <c r="BH415" s="179">
        <f>IF(N415="sníž. přenesená",J415,0)</f>
        <v>0</v>
      </c>
      <c r="BI415" s="179">
        <f>IF(N415="nulová",J415,0)</f>
        <v>0</v>
      </c>
      <c r="BJ415" s="18" t="s">
        <v>146</v>
      </c>
      <c r="BK415" s="179">
        <f>ROUND(I415*H415,2)</f>
        <v>0</v>
      </c>
      <c r="BL415" s="18" t="s">
        <v>210</v>
      </c>
      <c r="BM415" s="178" t="s">
        <v>1100</v>
      </c>
    </row>
    <row r="416" s="12" customFormat="1" ht="22.8" customHeight="1">
      <c r="A416" s="12"/>
      <c r="B416" s="152"/>
      <c r="C416" s="12"/>
      <c r="D416" s="153" t="s">
        <v>73</v>
      </c>
      <c r="E416" s="163" t="s">
        <v>1101</v>
      </c>
      <c r="F416" s="163" t="s">
        <v>1102</v>
      </c>
      <c r="G416" s="12"/>
      <c r="H416" s="12"/>
      <c r="I416" s="155"/>
      <c r="J416" s="164">
        <f>BK416</f>
        <v>0</v>
      </c>
      <c r="K416" s="12"/>
      <c r="L416" s="152"/>
      <c r="M416" s="157"/>
      <c r="N416" s="158"/>
      <c r="O416" s="158"/>
      <c r="P416" s="159">
        <f>SUM(P417:P418)</f>
        <v>0</v>
      </c>
      <c r="Q416" s="158"/>
      <c r="R416" s="159">
        <f>SUM(R417:R418)</f>
        <v>0</v>
      </c>
      <c r="S416" s="158"/>
      <c r="T416" s="160">
        <f>SUM(T417:T418)</f>
        <v>0.059999999999999998</v>
      </c>
      <c r="U416" s="12"/>
      <c r="V416" s="12"/>
      <c r="W416" s="12"/>
      <c r="X416" s="12"/>
      <c r="Y416" s="12"/>
      <c r="Z416" s="12"/>
      <c r="AA416" s="12"/>
      <c r="AB416" s="12"/>
      <c r="AC416" s="12"/>
      <c r="AD416" s="12"/>
      <c r="AE416" s="12"/>
      <c r="AR416" s="153" t="s">
        <v>146</v>
      </c>
      <c r="AT416" s="161" t="s">
        <v>73</v>
      </c>
      <c r="AU416" s="161" t="s">
        <v>79</v>
      </c>
      <c r="AY416" s="153" t="s">
        <v>138</v>
      </c>
      <c r="BK416" s="162">
        <f>SUM(BK417:BK418)</f>
        <v>0</v>
      </c>
    </row>
    <row r="417" s="2" customFormat="1" ht="24.15" customHeight="1">
      <c r="A417" s="37"/>
      <c r="B417" s="165"/>
      <c r="C417" s="166" t="s">
        <v>1103</v>
      </c>
      <c r="D417" s="166" t="s">
        <v>141</v>
      </c>
      <c r="E417" s="167" t="s">
        <v>1104</v>
      </c>
      <c r="F417" s="168" t="s">
        <v>1105</v>
      </c>
      <c r="G417" s="169" t="s">
        <v>340</v>
      </c>
      <c r="H417" s="170">
        <v>60</v>
      </c>
      <c r="I417" s="171"/>
      <c r="J417" s="172">
        <f>ROUND(I417*H417,2)</f>
        <v>0</v>
      </c>
      <c r="K417" s="173"/>
      <c r="L417" s="38"/>
      <c r="M417" s="174" t="s">
        <v>1</v>
      </c>
      <c r="N417" s="175" t="s">
        <v>40</v>
      </c>
      <c r="O417" s="76"/>
      <c r="P417" s="176">
        <f>O417*H417</f>
        <v>0</v>
      </c>
      <c r="Q417" s="176">
        <v>0</v>
      </c>
      <c r="R417" s="176">
        <f>Q417*H417</f>
        <v>0</v>
      </c>
      <c r="S417" s="176">
        <v>0.001</v>
      </c>
      <c r="T417" s="177">
        <f>S417*H417</f>
        <v>0.059999999999999998</v>
      </c>
      <c r="U417" s="37"/>
      <c r="V417" s="37"/>
      <c r="W417" s="37"/>
      <c r="X417" s="37"/>
      <c r="Y417" s="37"/>
      <c r="Z417" s="37"/>
      <c r="AA417" s="37"/>
      <c r="AB417" s="37"/>
      <c r="AC417" s="37"/>
      <c r="AD417" s="37"/>
      <c r="AE417" s="37"/>
      <c r="AR417" s="178" t="s">
        <v>210</v>
      </c>
      <c r="AT417" s="178" t="s">
        <v>141</v>
      </c>
      <c r="AU417" s="178" t="s">
        <v>146</v>
      </c>
      <c r="AY417" s="18" t="s">
        <v>138</v>
      </c>
      <c r="BE417" s="179">
        <f>IF(N417="základní",J417,0)</f>
        <v>0</v>
      </c>
      <c r="BF417" s="179">
        <f>IF(N417="snížená",J417,0)</f>
        <v>0</v>
      </c>
      <c r="BG417" s="179">
        <f>IF(N417="zákl. přenesená",J417,0)</f>
        <v>0</v>
      </c>
      <c r="BH417" s="179">
        <f>IF(N417="sníž. přenesená",J417,0)</f>
        <v>0</v>
      </c>
      <c r="BI417" s="179">
        <f>IF(N417="nulová",J417,0)</f>
        <v>0</v>
      </c>
      <c r="BJ417" s="18" t="s">
        <v>146</v>
      </c>
      <c r="BK417" s="179">
        <f>ROUND(I417*H417,2)</f>
        <v>0</v>
      </c>
      <c r="BL417" s="18" t="s">
        <v>210</v>
      </c>
      <c r="BM417" s="178" t="s">
        <v>1106</v>
      </c>
    </row>
    <row r="418" s="2" customFormat="1" ht="33" customHeight="1">
      <c r="A418" s="37"/>
      <c r="B418" s="165"/>
      <c r="C418" s="166" t="s">
        <v>1107</v>
      </c>
      <c r="D418" s="166" t="s">
        <v>141</v>
      </c>
      <c r="E418" s="167" t="s">
        <v>1108</v>
      </c>
      <c r="F418" s="168" t="s">
        <v>1109</v>
      </c>
      <c r="G418" s="169" t="s">
        <v>385</v>
      </c>
      <c r="H418" s="207"/>
      <c r="I418" s="171"/>
      <c r="J418" s="172">
        <f>ROUND(I418*H418,2)</f>
        <v>0</v>
      </c>
      <c r="K418" s="173"/>
      <c r="L418" s="38"/>
      <c r="M418" s="174" t="s">
        <v>1</v>
      </c>
      <c r="N418" s="175" t="s">
        <v>40</v>
      </c>
      <c r="O418" s="76"/>
      <c r="P418" s="176">
        <f>O418*H418</f>
        <v>0</v>
      </c>
      <c r="Q418" s="176">
        <v>0</v>
      </c>
      <c r="R418" s="176">
        <f>Q418*H418</f>
        <v>0</v>
      </c>
      <c r="S418" s="176">
        <v>0</v>
      </c>
      <c r="T418" s="177">
        <f>S418*H418</f>
        <v>0</v>
      </c>
      <c r="U418" s="37"/>
      <c r="V418" s="37"/>
      <c r="W418" s="37"/>
      <c r="X418" s="37"/>
      <c r="Y418" s="37"/>
      <c r="Z418" s="37"/>
      <c r="AA418" s="37"/>
      <c r="AB418" s="37"/>
      <c r="AC418" s="37"/>
      <c r="AD418" s="37"/>
      <c r="AE418" s="37"/>
      <c r="AR418" s="178" t="s">
        <v>210</v>
      </c>
      <c r="AT418" s="178" t="s">
        <v>141</v>
      </c>
      <c r="AU418" s="178" t="s">
        <v>146</v>
      </c>
      <c r="AY418" s="18" t="s">
        <v>138</v>
      </c>
      <c r="BE418" s="179">
        <f>IF(N418="základní",J418,0)</f>
        <v>0</v>
      </c>
      <c r="BF418" s="179">
        <f>IF(N418="snížená",J418,0)</f>
        <v>0</v>
      </c>
      <c r="BG418" s="179">
        <f>IF(N418="zákl. přenesená",J418,0)</f>
        <v>0</v>
      </c>
      <c r="BH418" s="179">
        <f>IF(N418="sníž. přenesená",J418,0)</f>
        <v>0</v>
      </c>
      <c r="BI418" s="179">
        <f>IF(N418="nulová",J418,0)</f>
        <v>0</v>
      </c>
      <c r="BJ418" s="18" t="s">
        <v>146</v>
      </c>
      <c r="BK418" s="179">
        <f>ROUND(I418*H418,2)</f>
        <v>0</v>
      </c>
      <c r="BL418" s="18" t="s">
        <v>210</v>
      </c>
      <c r="BM418" s="178" t="s">
        <v>1110</v>
      </c>
    </row>
    <row r="419" s="12" customFormat="1" ht="22.8" customHeight="1">
      <c r="A419" s="12"/>
      <c r="B419" s="152"/>
      <c r="C419" s="12"/>
      <c r="D419" s="153" t="s">
        <v>73</v>
      </c>
      <c r="E419" s="163" t="s">
        <v>1111</v>
      </c>
      <c r="F419" s="163" t="s">
        <v>1112</v>
      </c>
      <c r="G419" s="12"/>
      <c r="H419" s="12"/>
      <c r="I419" s="155"/>
      <c r="J419" s="164">
        <f>BK419</f>
        <v>0</v>
      </c>
      <c r="K419" s="12"/>
      <c r="L419" s="152"/>
      <c r="M419" s="157"/>
      <c r="N419" s="158"/>
      <c r="O419" s="158"/>
      <c r="P419" s="159">
        <f>SUM(P420:P431)</f>
        <v>0</v>
      </c>
      <c r="Q419" s="158"/>
      <c r="R419" s="159">
        <f>SUM(R420:R431)</f>
        <v>0.11645987199999999</v>
      </c>
      <c r="S419" s="158"/>
      <c r="T419" s="160">
        <f>SUM(T420:T431)</f>
        <v>0.68864759999999992</v>
      </c>
      <c r="U419" s="12"/>
      <c r="V419" s="12"/>
      <c r="W419" s="12"/>
      <c r="X419" s="12"/>
      <c r="Y419" s="12"/>
      <c r="Z419" s="12"/>
      <c r="AA419" s="12"/>
      <c r="AB419" s="12"/>
      <c r="AC419" s="12"/>
      <c r="AD419" s="12"/>
      <c r="AE419" s="12"/>
      <c r="AR419" s="153" t="s">
        <v>146</v>
      </c>
      <c r="AT419" s="161" t="s">
        <v>73</v>
      </c>
      <c r="AU419" s="161" t="s">
        <v>79</v>
      </c>
      <c r="AY419" s="153" t="s">
        <v>138</v>
      </c>
      <c r="BK419" s="162">
        <f>SUM(BK420:BK431)</f>
        <v>0</v>
      </c>
    </row>
    <row r="420" s="2" customFormat="1" ht="24.15" customHeight="1">
      <c r="A420" s="37"/>
      <c r="B420" s="165"/>
      <c r="C420" s="166" t="s">
        <v>1113</v>
      </c>
      <c r="D420" s="166" t="s">
        <v>141</v>
      </c>
      <c r="E420" s="167" t="s">
        <v>1114</v>
      </c>
      <c r="F420" s="168" t="s">
        <v>1115</v>
      </c>
      <c r="G420" s="169" t="s">
        <v>154</v>
      </c>
      <c r="H420" s="170">
        <v>8.2799999999999994</v>
      </c>
      <c r="I420" s="171"/>
      <c r="J420" s="172">
        <f>ROUND(I420*H420,2)</f>
        <v>0</v>
      </c>
      <c r="K420" s="173"/>
      <c r="L420" s="38"/>
      <c r="M420" s="174" t="s">
        <v>1</v>
      </c>
      <c r="N420" s="175" t="s">
        <v>40</v>
      </c>
      <c r="O420" s="76"/>
      <c r="P420" s="176">
        <f>O420*H420</f>
        <v>0</v>
      </c>
      <c r="Q420" s="176">
        <v>0</v>
      </c>
      <c r="R420" s="176">
        <f>Q420*H420</f>
        <v>0</v>
      </c>
      <c r="S420" s="176">
        <v>0.083169999999999994</v>
      </c>
      <c r="T420" s="177">
        <f>S420*H420</f>
        <v>0.68864759999999992</v>
      </c>
      <c r="U420" s="37"/>
      <c r="V420" s="37"/>
      <c r="W420" s="37"/>
      <c r="X420" s="37"/>
      <c r="Y420" s="37"/>
      <c r="Z420" s="37"/>
      <c r="AA420" s="37"/>
      <c r="AB420" s="37"/>
      <c r="AC420" s="37"/>
      <c r="AD420" s="37"/>
      <c r="AE420" s="37"/>
      <c r="AR420" s="178" t="s">
        <v>210</v>
      </c>
      <c r="AT420" s="178" t="s">
        <v>141</v>
      </c>
      <c r="AU420" s="178" t="s">
        <v>146</v>
      </c>
      <c r="AY420" s="18" t="s">
        <v>138</v>
      </c>
      <c r="BE420" s="179">
        <f>IF(N420="základní",J420,0)</f>
        <v>0</v>
      </c>
      <c r="BF420" s="179">
        <f>IF(N420="snížená",J420,0)</f>
        <v>0</v>
      </c>
      <c r="BG420" s="179">
        <f>IF(N420="zákl. přenesená",J420,0)</f>
        <v>0</v>
      </c>
      <c r="BH420" s="179">
        <f>IF(N420="sníž. přenesená",J420,0)</f>
        <v>0</v>
      </c>
      <c r="BI420" s="179">
        <f>IF(N420="nulová",J420,0)</f>
        <v>0</v>
      </c>
      <c r="BJ420" s="18" t="s">
        <v>146</v>
      </c>
      <c r="BK420" s="179">
        <f>ROUND(I420*H420,2)</f>
        <v>0</v>
      </c>
      <c r="BL420" s="18" t="s">
        <v>210</v>
      </c>
      <c r="BM420" s="178" t="s">
        <v>1116</v>
      </c>
    </row>
    <row r="421" s="14" customFormat="1">
      <c r="A421" s="14"/>
      <c r="B421" s="189"/>
      <c r="C421" s="14"/>
      <c r="D421" s="181" t="s">
        <v>169</v>
      </c>
      <c r="E421" s="190" t="s">
        <v>1</v>
      </c>
      <c r="F421" s="191" t="s">
        <v>998</v>
      </c>
      <c r="G421" s="14"/>
      <c r="H421" s="190" t="s">
        <v>1</v>
      </c>
      <c r="I421" s="192"/>
      <c r="J421" s="14"/>
      <c r="K421" s="14"/>
      <c r="L421" s="189"/>
      <c r="M421" s="193"/>
      <c r="N421" s="194"/>
      <c r="O421" s="194"/>
      <c r="P421" s="194"/>
      <c r="Q421" s="194"/>
      <c r="R421" s="194"/>
      <c r="S421" s="194"/>
      <c r="T421" s="195"/>
      <c r="U421" s="14"/>
      <c r="V421" s="14"/>
      <c r="W421" s="14"/>
      <c r="X421" s="14"/>
      <c r="Y421" s="14"/>
      <c r="Z421" s="14"/>
      <c r="AA421" s="14"/>
      <c r="AB421" s="14"/>
      <c r="AC421" s="14"/>
      <c r="AD421" s="14"/>
      <c r="AE421" s="14"/>
      <c r="AT421" s="190" t="s">
        <v>169</v>
      </c>
      <c r="AU421" s="190" t="s">
        <v>146</v>
      </c>
      <c r="AV421" s="14" t="s">
        <v>79</v>
      </c>
      <c r="AW421" s="14" t="s">
        <v>31</v>
      </c>
      <c r="AX421" s="14" t="s">
        <v>74</v>
      </c>
      <c r="AY421" s="190" t="s">
        <v>138</v>
      </c>
    </row>
    <row r="422" s="13" customFormat="1">
      <c r="A422" s="13"/>
      <c r="B422" s="180"/>
      <c r="C422" s="13"/>
      <c r="D422" s="181" t="s">
        <v>169</v>
      </c>
      <c r="E422" s="182" t="s">
        <v>1</v>
      </c>
      <c r="F422" s="183" t="s">
        <v>1117</v>
      </c>
      <c r="G422" s="13"/>
      <c r="H422" s="184">
        <v>5.7300000000000004</v>
      </c>
      <c r="I422" s="185"/>
      <c r="J422" s="13"/>
      <c r="K422" s="13"/>
      <c r="L422" s="180"/>
      <c r="M422" s="186"/>
      <c r="N422" s="187"/>
      <c r="O422" s="187"/>
      <c r="P422" s="187"/>
      <c r="Q422" s="187"/>
      <c r="R422" s="187"/>
      <c r="S422" s="187"/>
      <c r="T422" s="188"/>
      <c r="U422" s="13"/>
      <c r="V422" s="13"/>
      <c r="W422" s="13"/>
      <c r="X422" s="13"/>
      <c r="Y422" s="13"/>
      <c r="Z422" s="13"/>
      <c r="AA422" s="13"/>
      <c r="AB422" s="13"/>
      <c r="AC422" s="13"/>
      <c r="AD422" s="13"/>
      <c r="AE422" s="13"/>
      <c r="AT422" s="182" t="s">
        <v>169</v>
      </c>
      <c r="AU422" s="182" t="s">
        <v>146</v>
      </c>
      <c r="AV422" s="13" t="s">
        <v>146</v>
      </c>
      <c r="AW422" s="13" t="s">
        <v>31</v>
      </c>
      <c r="AX422" s="13" t="s">
        <v>74</v>
      </c>
      <c r="AY422" s="182" t="s">
        <v>138</v>
      </c>
    </row>
    <row r="423" s="14" customFormat="1">
      <c r="A423" s="14"/>
      <c r="B423" s="189"/>
      <c r="C423" s="14"/>
      <c r="D423" s="181" t="s">
        <v>169</v>
      </c>
      <c r="E423" s="190" t="s">
        <v>1</v>
      </c>
      <c r="F423" s="191" t="s">
        <v>1118</v>
      </c>
      <c r="G423" s="14"/>
      <c r="H423" s="190" t="s">
        <v>1</v>
      </c>
      <c r="I423" s="192"/>
      <c r="J423" s="14"/>
      <c r="K423" s="14"/>
      <c r="L423" s="189"/>
      <c r="M423" s="193"/>
      <c r="N423" s="194"/>
      <c r="O423" s="194"/>
      <c r="P423" s="194"/>
      <c r="Q423" s="194"/>
      <c r="R423" s="194"/>
      <c r="S423" s="194"/>
      <c r="T423" s="195"/>
      <c r="U423" s="14"/>
      <c r="V423" s="14"/>
      <c r="W423" s="14"/>
      <c r="X423" s="14"/>
      <c r="Y423" s="14"/>
      <c r="Z423" s="14"/>
      <c r="AA423" s="14"/>
      <c r="AB423" s="14"/>
      <c r="AC423" s="14"/>
      <c r="AD423" s="14"/>
      <c r="AE423" s="14"/>
      <c r="AT423" s="190" t="s">
        <v>169</v>
      </c>
      <c r="AU423" s="190" t="s">
        <v>146</v>
      </c>
      <c r="AV423" s="14" t="s">
        <v>79</v>
      </c>
      <c r="AW423" s="14" t="s">
        <v>31</v>
      </c>
      <c r="AX423" s="14" t="s">
        <v>74</v>
      </c>
      <c r="AY423" s="190" t="s">
        <v>138</v>
      </c>
    </row>
    <row r="424" s="13" customFormat="1">
      <c r="A424" s="13"/>
      <c r="B424" s="180"/>
      <c r="C424" s="13"/>
      <c r="D424" s="181" t="s">
        <v>169</v>
      </c>
      <c r="E424" s="182" t="s">
        <v>1</v>
      </c>
      <c r="F424" s="183" t="s">
        <v>1119</v>
      </c>
      <c r="G424" s="13"/>
      <c r="H424" s="184">
        <v>2.5499999999999998</v>
      </c>
      <c r="I424" s="185"/>
      <c r="J424" s="13"/>
      <c r="K424" s="13"/>
      <c r="L424" s="180"/>
      <c r="M424" s="186"/>
      <c r="N424" s="187"/>
      <c r="O424" s="187"/>
      <c r="P424" s="187"/>
      <c r="Q424" s="187"/>
      <c r="R424" s="187"/>
      <c r="S424" s="187"/>
      <c r="T424" s="188"/>
      <c r="U424" s="13"/>
      <c r="V424" s="13"/>
      <c r="W424" s="13"/>
      <c r="X424" s="13"/>
      <c r="Y424" s="13"/>
      <c r="Z424" s="13"/>
      <c r="AA424" s="13"/>
      <c r="AB424" s="13"/>
      <c r="AC424" s="13"/>
      <c r="AD424" s="13"/>
      <c r="AE424" s="13"/>
      <c r="AT424" s="182" t="s">
        <v>169</v>
      </c>
      <c r="AU424" s="182" t="s">
        <v>146</v>
      </c>
      <c r="AV424" s="13" t="s">
        <v>146</v>
      </c>
      <c r="AW424" s="13" t="s">
        <v>31</v>
      </c>
      <c r="AX424" s="13" t="s">
        <v>74</v>
      </c>
      <c r="AY424" s="182" t="s">
        <v>138</v>
      </c>
    </row>
    <row r="425" s="15" customFormat="1">
      <c r="A425" s="15"/>
      <c r="B425" s="208"/>
      <c r="C425" s="15"/>
      <c r="D425" s="181" t="s">
        <v>169</v>
      </c>
      <c r="E425" s="209" t="s">
        <v>1</v>
      </c>
      <c r="F425" s="210" t="s">
        <v>1120</v>
      </c>
      <c r="G425" s="15"/>
      <c r="H425" s="211">
        <v>8.2800000000000011</v>
      </c>
      <c r="I425" s="212"/>
      <c r="J425" s="15"/>
      <c r="K425" s="15"/>
      <c r="L425" s="208"/>
      <c r="M425" s="213"/>
      <c r="N425" s="214"/>
      <c r="O425" s="214"/>
      <c r="P425" s="214"/>
      <c r="Q425" s="214"/>
      <c r="R425" s="214"/>
      <c r="S425" s="214"/>
      <c r="T425" s="215"/>
      <c r="U425" s="15"/>
      <c r="V425" s="15"/>
      <c r="W425" s="15"/>
      <c r="X425" s="15"/>
      <c r="Y425" s="15"/>
      <c r="Z425" s="15"/>
      <c r="AA425" s="15"/>
      <c r="AB425" s="15"/>
      <c r="AC425" s="15"/>
      <c r="AD425" s="15"/>
      <c r="AE425" s="15"/>
      <c r="AT425" s="209" t="s">
        <v>169</v>
      </c>
      <c r="AU425" s="209" t="s">
        <v>146</v>
      </c>
      <c r="AV425" s="15" t="s">
        <v>145</v>
      </c>
      <c r="AW425" s="15" t="s">
        <v>31</v>
      </c>
      <c r="AX425" s="15" t="s">
        <v>79</v>
      </c>
      <c r="AY425" s="209" t="s">
        <v>138</v>
      </c>
    </row>
    <row r="426" s="2" customFormat="1" ht="24.15" customHeight="1">
      <c r="A426" s="37"/>
      <c r="B426" s="165"/>
      <c r="C426" s="166" t="s">
        <v>1121</v>
      </c>
      <c r="D426" s="166" t="s">
        <v>141</v>
      </c>
      <c r="E426" s="167" t="s">
        <v>1122</v>
      </c>
      <c r="F426" s="168" t="s">
        <v>1123</v>
      </c>
      <c r="G426" s="169" t="s">
        <v>154</v>
      </c>
      <c r="H426" s="170">
        <v>4.7320000000000002</v>
      </c>
      <c r="I426" s="171"/>
      <c r="J426" s="172">
        <f>ROUND(I426*H426,2)</f>
        <v>0</v>
      </c>
      <c r="K426" s="173"/>
      <c r="L426" s="38"/>
      <c r="M426" s="174" t="s">
        <v>1</v>
      </c>
      <c r="N426" s="175" t="s">
        <v>40</v>
      </c>
      <c r="O426" s="76"/>
      <c r="P426" s="176">
        <f>O426*H426</f>
        <v>0</v>
      </c>
      <c r="Q426" s="176">
        <v>0.0031960000000000001</v>
      </c>
      <c r="R426" s="176">
        <f>Q426*H426</f>
        <v>0.015123472000000001</v>
      </c>
      <c r="S426" s="176">
        <v>0</v>
      </c>
      <c r="T426" s="177">
        <f>S426*H426</f>
        <v>0</v>
      </c>
      <c r="U426" s="37"/>
      <c r="V426" s="37"/>
      <c r="W426" s="37"/>
      <c r="X426" s="37"/>
      <c r="Y426" s="37"/>
      <c r="Z426" s="37"/>
      <c r="AA426" s="37"/>
      <c r="AB426" s="37"/>
      <c r="AC426" s="37"/>
      <c r="AD426" s="37"/>
      <c r="AE426" s="37"/>
      <c r="AR426" s="178" t="s">
        <v>210</v>
      </c>
      <c r="AT426" s="178" t="s">
        <v>141</v>
      </c>
      <c r="AU426" s="178" t="s">
        <v>146</v>
      </c>
      <c r="AY426" s="18" t="s">
        <v>138</v>
      </c>
      <c r="BE426" s="179">
        <f>IF(N426="základní",J426,0)</f>
        <v>0</v>
      </c>
      <c r="BF426" s="179">
        <f>IF(N426="snížená",J426,0)</f>
        <v>0</v>
      </c>
      <c r="BG426" s="179">
        <f>IF(N426="zákl. přenesená",J426,0)</f>
        <v>0</v>
      </c>
      <c r="BH426" s="179">
        <f>IF(N426="sníž. přenesená",J426,0)</f>
        <v>0</v>
      </c>
      <c r="BI426" s="179">
        <f>IF(N426="nulová",J426,0)</f>
        <v>0</v>
      </c>
      <c r="BJ426" s="18" t="s">
        <v>146</v>
      </c>
      <c r="BK426" s="179">
        <f>ROUND(I426*H426,2)</f>
        <v>0</v>
      </c>
      <c r="BL426" s="18" t="s">
        <v>210</v>
      </c>
      <c r="BM426" s="178" t="s">
        <v>1124</v>
      </c>
    </row>
    <row r="427" s="2" customFormat="1" ht="24.15" customHeight="1">
      <c r="A427" s="37"/>
      <c r="B427" s="165"/>
      <c r="C427" s="166" t="s">
        <v>1125</v>
      </c>
      <c r="D427" s="166" t="s">
        <v>141</v>
      </c>
      <c r="E427" s="167" t="s">
        <v>1126</v>
      </c>
      <c r="F427" s="168" t="s">
        <v>1127</v>
      </c>
      <c r="G427" s="169" t="s">
        <v>154</v>
      </c>
      <c r="H427" s="170">
        <v>4.7320000000000002</v>
      </c>
      <c r="I427" s="171"/>
      <c r="J427" s="172">
        <f>ROUND(I427*H427,2)</f>
        <v>0</v>
      </c>
      <c r="K427" s="173"/>
      <c r="L427" s="38"/>
      <c r="M427" s="174" t="s">
        <v>1</v>
      </c>
      <c r="N427" s="175" t="s">
        <v>40</v>
      </c>
      <c r="O427" s="76"/>
      <c r="P427" s="176">
        <f>O427*H427</f>
        <v>0</v>
      </c>
      <c r="Q427" s="176">
        <v>0</v>
      </c>
      <c r="R427" s="176">
        <f>Q427*H427</f>
        <v>0</v>
      </c>
      <c r="S427" s="176">
        <v>0</v>
      </c>
      <c r="T427" s="177">
        <f>S427*H427</f>
        <v>0</v>
      </c>
      <c r="U427" s="37"/>
      <c r="V427" s="37"/>
      <c r="W427" s="37"/>
      <c r="X427" s="37"/>
      <c r="Y427" s="37"/>
      <c r="Z427" s="37"/>
      <c r="AA427" s="37"/>
      <c r="AB427" s="37"/>
      <c r="AC427" s="37"/>
      <c r="AD427" s="37"/>
      <c r="AE427" s="37"/>
      <c r="AR427" s="178" t="s">
        <v>210</v>
      </c>
      <c r="AT427" s="178" t="s">
        <v>141</v>
      </c>
      <c r="AU427" s="178" t="s">
        <v>146</v>
      </c>
      <c r="AY427" s="18" t="s">
        <v>138</v>
      </c>
      <c r="BE427" s="179">
        <f>IF(N427="základní",J427,0)</f>
        <v>0</v>
      </c>
      <c r="BF427" s="179">
        <f>IF(N427="snížená",J427,0)</f>
        <v>0</v>
      </c>
      <c r="BG427" s="179">
        <f>IF(N427="zákl. přenesená",J427,0)</f>
        <v>0</v>
      </c>
      <c r="BH427" s="179">
        <f>IF(N427="sníž. přenesená",J427,0)</f>
        <v>0</v>
      </c>
      <c r="BI427" s="179">
        <f>IF(N427="nulová",J427,0)</f>
        <v>0</v>
      </c>
      <c r="BJ427" s="18" t="s">
        <v>146</v>
      </c>
      <c r="BK427" s="179">
        <f>ROUND(I427*H427,2)</f>
        <v>0</v>
      </c>
      <c r="BL427" s="18" t="s">
        <v>210</v>
      </c>
      <c r="BM427" s="178" t="s">
        <v>1128</v>
      </c>
    </row>
    <row r="428" s="2" customFormat="1" ht="24.15" customHeight="1">
      <c r="A428" s="37"/>
      <c r="B428" s="165"/>
      <c r="C428" s="196" t="s">
        <v>1129</v>
      </c>
      <c r="D428" s="196" t="s">
        <v>356</v>
      </c>
      <c r="E428" s="197" t="s">
        <v>1130</v>
      </c>
      <c r="F428" s="198" t="s">
        <v>1131</v>
      </c>
      <c r="G428" s="199" t="s">
        <v>154</v>
      </c>
      <c r="H428" s="200">
        <v>5.5</v>
      </c>
      <c r="I428" s="201"/>
      <c r="J428" s="202">
        <f>ROUND(I428*H428,2)</f>
        <v>0</v>
      </c>
      <c r="K428" s="203"/>
      <c r="L428" s="204"/>
      <c r="M428" s="205" t="s">
        <v>1</v>
      </c>
      <c r="N428" s="206" t="s">
        <v>40</v>
      </c>
      <c r="O428" s="76"/>
      <c r="P428" s="176">
        <f>O428*H428</f>
        <v>0</v>
      </c>
      <c r="Q428" s="176">
        <v>0.0118</v>
      </c>
      <c r="R428" s="176">
        <f>Q428*H428</f>
        <v>0.064899999999999999</v>
      </c>
      <c r="S428" s="176">
        <v>0</v>
      </c>
      <c r="T428" s="177">
        <f>S428*H428</f>
        <v>0</v>
      </c>
      <c r="U428" s="37"/>
      <c r="V428" s="37"/>
      <c r="W428" s="37"/>
      <c r="X428" s="37"/>
      <c r="Y428" s="37"/>
      <c r="Z428" s="37"/>
      <c r="AA428" s="37"/>
      <c r="AB428" s="37"/>
      <c r="AC428" s="37"/>
      <c r="AD428" s="37"/>
      <c r="AE428" s="37"/>
      <c r="AR428" s="178" t="s">
        <v>286</v>
      </c>
      <c r="AT428" s="178" t="s">
        <v>356</v>
      </c>
      <c r="AU428" s="178" t="s">
        <v>146</v>
      </c>
      <c r="AY428" s="18" t="s">
        <v>138</v>
      </c>
      <c r="BE428" s="179">
        <f>IF(N428="základní",J428,0)</f>
        <v>0</v>
      </c>
      <c r="BF428" s="179">
        <f>IF(N428="snížená",J428,0)</f>
        <v>0</v>
      </c>
      <c r="BG428" s="179">
        <f>IF(N428="zákl. přenesená",J428,0)</f>
        <v>0</v>
      </c>
      <c r="BH428" s="179">
        <f>IF(N428="sníž. přenesená",J428,0)</f>
        <v>0</v>
      </c>
      <c r="BI428" s="179">
        <f>IF(N428="nulová",J428,0)</f>
        <v>0</v>
      </c>
      <c r="BJ428" s="18" t="s">
        <v>146</v>
      </c>
      <c r="BK428" s="179">
        <f>ROUND(I428*H428,2)</f>
        <v>0</v>
      </c>
      <c r="BL428" s="18" t="s">
        <v>210</v>
      </c>
      <c r="BM428" s="178" t="s">
        <v>1132</v>
      </c>
    </row>
    <row r="429" s="2" customFormat="1" ht="24.15" customHeight="1">
      <c r="A429" s="37"/>
      <c r="B429" s="165"/>
      <c r="C429" s="166" t="s">
        <v>1133</v>
      </c>
      <c r="D429" s="166" t="s">
        <v>141</v>
      </c>
      <c r="E429" s="167" t="s">
        <v>1134</v>
      </c>
      <c r="F429" s="168" t="s">
        <v>1135</v>
      </c>
      <c r="G429" s="169" t="s">
        <v>154</v>
      </c>
      <c r="H429" s="170">
        <v>4.7320000000000002</v>
      </c>
      <c r="I429" s="171"/>
      <c r="J429" s="172">
        <f>ROUND(I429*H429,2)</f>
        <v>0</v>
      </c>
      <c r="K429" s="173"/>
      <c r="L429" s="38"/>
      <c r="M429" s="174" t="s">
        <v>1</v>
      </c>
      <c r="N429" s="175" t="s">
        <v>40</v>
      </c>
      <c r="O429" s="76"/>
      <c r="P429" s="176">
        <f>O429*H429</f>
        <v>0</v>
      </c>
      <c r="Q429" s="176">
        <v>0</v>
      </c>
      <c r="R429" s="176">
        <f>Q429*H429</f>
        <v>0</v>
      </c>
      <c r="S429" s="176">
        <v>0</v>
      </c>
      <c r="T429" s="177">
        <f>S429*H429</f>
        <v>0</v>
      </c>
      <c r="U429" s="37"/>
      <c r="V429" s="37"/>
      <c r="W429" s="37"/>
      <c r="X429" s="37"/>
      <c r="Y429" s="37"/>
      <c r="Z429" s="37"/>
      <c r="AA429" s="37"/>
      <c r="AB429" s="37"/>
      <c r="AC429" s="37"/>
      <c r="AD429" s="37"/>
      <c r="AE429" s="37"/>
      <c r="AR429" s="178" t="s">
        <v>210</v>
      </c>
      <c r="AT429" s="178" t="s">
        <v>141</v>
      </c>
      <c r="AU429" s="178" t="s">
        <v>146</v>
      </c>
      <c r="AY429" s="18" t="s">
        <v>138</v>
      </c>
      <c r="BE429" s="179">
        <f>IF(N429="základní",J429,0)</f>
        <v>0</v>
      </c>
      <c r="BF429" s="179">
        <f>IF(N429="snížená",J429,0)</f>
        <v>0</v>
      </c>
      <c r="BG429" s="179">
        <f>IF(N429="zákl. přenesená",J429,0)</f>
        <v>0</v>
      </c>
      <c r="BH429" s="179">
        <f>IF(N429="sníž. přenesená",J429,0)</f>
        <v>0</v>
      </c>
      <c r="BI429" s="179">
        <f>IF(N429="nulová",J429,0)</f>
        <v>0</v>
      </c>
      <c r="BJ429" s="18" t="s">
        <v>146</v>
      </c>
      <c r="BK429" s="179">
        <f>ROUND(I429*H429,2)</f>
        <v>0</v>
      </c>
      <c r="BL429" s="18" t="s">
        <v>210</v>
      </c>
      <c r="BM429" s="178" t="s">
        <v>1136</v>
      </c>
    </row>
    <row r="430" s="2" customFormat="1" ht="24.15" customHeight="1">
      <c r="A430" s="37"/>
      <c r="B430" s="165"/>
      <c r="C430" s="166" t="s">
        <v>1137</v>
      </c>
      <c r="D430" s="166" t="s">
        <v>141</v>
      </c>
      <c r="E430" s="167" t="s">
        <v>1138</v>
      </c>
      <c r="F430" s="168" t="s">
        <v>1139</v>
      </c>
      <c r="G430" s="169" t="s">
        <v>154</v>
      </c>
      <c r="H430" s="170">
        <v>4.7320000000000002</v>
      </c>
      <c r="I430" s="171"/>
      <c r="J430" s="172">
        <f>ROUND(I430*H430,2)</f>
        <v>0</v>
      </c>
      <c r="K430" s="173"/>
      <c r="L430" s="38"/>
      <c r="M430" s="174" t="s">
        <v>1</v>
      </c>
      <c r="N430" s="175" t="s">
        <v>40</v>
      </c>
      <c r="O430" s="76"/>
      <c r="P430" s="176">
        <f>O430*H430</f>
        <v>0</v>
      </c>
      <c r="Q430" s="176">
        <v>0.0077000000000000002</v>
      </c>
      <c r="R430" s="176">
        <f>Q430*H430</f>
        <v>0.036436400000000001</v>
      </c>
      <c r="S430" s="176">
        <v>0</v>
      </c>
      <c r="T430" s="177">
        <f>S430*H430</f>
        <v>0</v>
      </c>
      <c r="U430" s="37"/>
      <c r="V430" s="37"/>
      <c r="W430" s="37"/>
      <c r="X430" s="37"/>
      <c r="Y430" s="37"/>
      <c r="Z430" s="37"/>
      <c r="AA430" s="37"/>
      <c r="AB430" s="37"/>
      <c r="AC430" s="37"/>
      <c r="AD430" s="37"/>
      <c r="AE430" s="37"/>
      <c r="AR430" s="178" t="s">
        <v>210</v>
      </c>
      <c r="AT430" s="178" t="s">
        <v>141</v>
      </c>
      <c r="AU430" s="178" t="s">
        <v>146</v>
      </c>
      <c r="AY430" s="18" t="s">
        <v>138</v>
      </c>
      <c r="BE430" s="179">
        <f>IF(N430="základní",J430,0)</f>
        <v>0</v>
      </c>
      <c r="BF430" s="179">
        <f>IF(N430="snížená",J430,0)</f>
        <v>0</v>
      </c>
      <c r="BG430" s="179">
        <f>IF(N430="zákl. přenesená",J430,0)</f>
        <v>0</v>
      </c>
      <c r="BH430" s="179">
        <f>IF(N430="sníž. přenesená",J430,0)</f>
        <v>0</v>
      </c>
      <c r="BI430" s="179">
        <f>IF(N430="nulová",J430,0)</f>
        <v>0</v>
      </c>
      <c r="BJ430" s="18" t="s">
        <v>146</v>
      </c>
      <c r="BK430" s="179">
        <f>ROUND(I430*H430,2)</f>
        <v>0</v>
      </c>
      <c r="BL430" s="18" t="s">
        <v>210</v>
      </c>
      <c r="BM430" s="178" t="s">
        <v>1140</v>
      </c>
    </row>
    <row r="431" s="2" customFormat="1" ht="24.15" customHeight="1">
      <c r="A431" s="37"/>
      <c r="B431" s="165"/>
      <c r="C431" s="166" t="s">
        <v>1141</v>
      </c>
      <c r="D431" s="166" t="s">
        <v>141</v>
      </c>
      <c r="E431" s="167" t="s">
        <v>1142</v>
      </c>
      <c r="F431" s="168" t="s">
        <v>1143</v>
      </c>
      <c r="G431" s="169" t="s">
        <v>385</v>
      </c>
      <c r="H431" s="207"/>
      <c r="I431" s="171"/>
      <c r="J431" s="172">
        <f>ROUND(I431*H431,2)</f>
        <v>0</v>
      </c>
      <c r="K431" s="173"/>
      <c r="L431" s="38"/>
      <c r="M431" s="174" t="s">
        <v>1</v>
      </c>
      <c r="N431" s="175" t="s">
        <v>40</v>
      </c>
      <c r="O431" s="76"/>
      <c r="P431" s="176">
        <f>O431*H431</f>
        <v>0</v>
      </c>
      <c r="Q431" s="176">
        <v>0</v>
      </c>
      <c r="R431" s="176">
        <f>Q431*H431</f>
        <v>0</v>
      </c>
      <c r="S431" s="176">
        <v>0</v>
      </c>
      <c r="T431" s="177">
        <f>S431*H431</f>
        <v>0</v>
      </c>
      <c r="U431" s="37"/>
      <c r="V431" s="37"/>
      <c r="W431" s="37"/>
      <c r="X431" s="37"/>
      <c r="Y431" s="37"/>
      <c r="Z431" s="37"/>
      <c r="AA431" s="37"/>
      <c r="AB431" s="37"/>
      <c r="AC431" s="37"/>
      <c r="AD431" s="37"/>
      <c r="AE431" s="37"/>
      <c r="AR431" s="178" t="s">
        <v>210</v>
      </c>
      <c r="AT431" s="178" t="s">
        <v>141</v>
      </c>
      <c r="AU431" s="178" t="s">
        <v>146</v>
      </c>
      <c r="AY431" s="18" t="s">
        <v>138</v>
      </c>
      <c r="BE431" s="179">
        <f>IF(N431="základní",J431,0)</f>
        <v>0</v>
      </c>
      <c r="BF431" s="179">
        <f>IF(N431="snížená",J431,0)</f>
        <v>0</v>
      </c>
      <c r="BG431" s="179">
        <f>IF(N431="zákl. přenesená",J431,0)</f>
        <v>0</v>
      </c>
      <c r="BH431" s="179">
        <f>IF(N431="sníž. přenesená",J431,0)</f>
        <v>0</v>
      </c>
      <c r="BI431" s="179">
        <f>IF(N431="nulová",J431,0)</f>
        <v>0</v>
      </c>
      <c r="BJ431" s="18" t="s">
        <v>146</v>
      </c>
      <c r="BK431" s="179">
        <f>ROUND(I431*H431,2)</f>
        <v>0</v>
      </c>
      <c r="BL431" s="18" t="s">
        <v>210</v>
      </c>
      <c r="BM431" s="178" t="s">
        <v>1144</v>
      </c>
    </row>
    <row r="432" s="12" customFormat="1" ht="22.8" customHeight="1">
      <c r="A432" s="12"/>
      <c r="B432" s="152"/>
      <c r="C432" s="12"/>
      <c r="D432" s="153" t="s">
        <v>73</v>
      </c>
      <c r="E432" s="163" t="s">
        <v>1145</v>
      </c>
      <c r="F432" s="163" t="s">
        <v>1146</v>
      </c>
      <c r="G432" s="12"/>
      <c r="H432" s="12"/>
      <c r="I432" s="155"/>
      <c r="J432" s="164">
        <f>BK432</f>
        <v>0</v>
      </c>
      <c r="K432" s="12"/>
      <c r="L432" s="152"/>
      <c r="M432" s="157"/>
      <c r="N432" s="158"/>
      <c r="O432" s="158"/>
      <c r="P432" s="159">
        <f>SUM(P433:P449)</f>
        <v>0</v>
      </c>
      <c r="Q432" s="158"/>
      <c r="R432" s="159">
        <f>SUM(R433:R449)</f>
        <v>0.048649580000000005</v>
      </c>
      <c r="S432" s="158"/>
      <c r="T432" s="160">
        <f>SUM(T433:T449)</f>
        <v>0.35219999999999996</v>
      </c>
      <c r="U432" s="12"/>
      <c r="V432" s="12"/>
      <c r="W432" s="12"/>
      <c r="X432" s="12"/>
      <c r="Y432" s="12"/>
      <c r="Z432" s="12"/>
      <c r="AA432" s="12"/>
      <c r="AB432" s="12"/>
      <c r="AC432" s="12"/>
      <c r="AD432" s="12"/>
      <c r="AE432" s="12"/>
      <c r="AR432" s="153" t="s">
        <v>146</v>
      </c>
      <c r="AT432" s="161" t="s">
        <v>73</v>
      </c>
      <c r="AU432" s="161" t="s">
        <v>79</v>
      </c>
      <c r="AY432" s="153" t="s">
        <v>138</v>
      </c>
      <c r="BK432" s="162">
        <f>SUM(BK433:BK449)</f>
        <v>0</v>
      </c>
    </row>
    <row r="433" s="2" customFormat="1" ht="24.15" customHeight="1">
      <c r="A433" s="37"/>
      <c r="B433" s="165"/>
      <c r="C433" s="166" t="s">
        <v>1147</v>
      </c>
      <c r="D433" s="166" t="s">
        <v>141</v>
      </c>
      <c r="E433" s="167" t="s">
        <v>1148</v>
      </c>
      <c r="F433" s="168" t="s">
        <v>1149</v>
      </c>
      <c r="G433" s="169" t="s">
        <v>150</v>
      </c>
      <c r="H433" s="170">
        <v>42</v>
      </c>
      <c r="I433" s="171"/>
      <c r="J433" s="172">
        <f>ROUND(I433*H433,2)</f>
        <v>0</v>
      </c>
      <c r="K433" s="173"/>
      <c r="L433" s="38"/>
      <c r="M433" s="174" t="s">
        <v>1</v>
      </c>
      <c r="N433" s="175" t="s">
        <v>40</v>
      </c>
      <c r="O433" s="76"/>
      <c r="P433" s="176">
        <f>O433*H433</f>
        <v>0</v>
      </c>
      <c r="Q433" s="176">
        <v>0</v>
      </c>
      <c r="R433" s="176">
        <f>Q433*H433</f>
        <v>0</v>
      </c>
      <c r="S433" s="176">
        <v>0.001</v>
      </c>
      <c r="T433" s="177">
        <f>S433*H433</f>
        <v>0.042000000000000003</v>
      </c>
      <c r="U433" s="37"/>
      <c r="V433" s="37"/>
      <c r="W433" s="37"/>
      <c r="X433" s="37"/>
      <c r="Y433" s="37"/>
      <c r="Z433" s="37"/>
      <c r="AA433" s="37"/>
      <c r="AB433" s="37"/>
      <c r="AC433" s="37"/>
      <c r="AD433" s="37"/>
      <c r="AE433" s="37"/>
      <c r="AR433" s="178" t="s">
        <v>210</v>
      </c>
      <c r="AT433" s="178" t="s">
        <v>141</v>
      </c>
      <c r="AU433" s="178" t="s">
        <v>146</v>
      </c>
      <c r="AY433" s="18" t="s">
        <v>138</v>
      </c>
      <c r="BE433" s="179">
        <f>IF(N433="základní",J433,0)</f>
        <v>0</v>
      </c>
      <c r="BF433" s="179">
        <f>IF(N433="snížená",J433,0)</f>
        <v>0</v>
      </c>
      <c r="BG433" s="179">
        <f>IF(N433="zákl. přenesená",J433,0)</f>
        <v>0</v>
      </c>
      <c r="BH433" s="179">
        <f>IF(N433="sníž. přenesená",J433,0)</f>
        <v>0</v>
      </c>
      <c r="BI433" s="179">
        <f>IF(N433="nulová",J433,0)</f>
        <v>0</v>
      </c>
      <c r="BJ433" s="18" t="s">
        <v>146</v>
      </c>
      <c r="BK433" s="179">
        <f>ROUND(I433*H433,2)</f>
        <v>0</v>
      </c>
      <c r="BL433" s="18" t="s">
        <v>210</v>
      </c>
      <c r="BM433" s="178" t="s">
        <v>1150</v>
      </c>
    </row>
    <row r="434" s="2" customFormat="1" ht="21.75" customHeight="1">
      <c r="A434" s="37"/>
      <c r="B434" s="165"/>
      <c r="C434" s="166" t="s">
        <v>1151</v>
      </c>
      <c r="D434" s="166" t="s">
        <v>141</v>
      </c>
      <c r="E434" s="167" t="s">
        <v>1152</v>
      </c>
      <c r="F434" s="168" t="s">
        <v>1153</v>
      </c>
      <c r="G434" s="169" t="s">
        <v>144</v>
      </c>
      <c r="H434" s="170">
        <v>5</v>
      </c>
      <c r="I434" s="171"/>
      <c r="J434" s="172">
        <f>ROUND(I434*H434,2)</f>
        <v>0</v>
      </c>
      <c r="K434" s="173"/>
      <c r="L434" s="38"/>
      <c r="M434" s="174" t="s">
        <v>1</v>
      </c>
      <c r="N434" s="175" t="s">
        <v>40</v>
      </c>
      <c r="O434" s="76"/>
      <c r="P434" s="176">
        <f>O434*H434</f>
        <v>0</v>
      </c>
      <c r="Q434" s="176">
        <v>2.0000000000000002E-05</v>
      </c>
      <c r="R434" s="176">
        <f>Q434*H434</f>
        <v>0.00010000000000000001</v>
      </c>
      <c r="S434" s="176">
        <v>0</v>
      </c>
      <c r="T434" s="177">
        <f>S434*H434</f>
        <v>0</v>
      </c>
      <c r="U434" s="37"/>
      <c r="V434" s="37"/>
      <c r="W434" s="37"/>
      <c r="X434" s="37"/>
      <c r="Y434" s="37"/>
      <c r="Z434" s="37"/>
      <c r="AA434" s="37"/>
      <c r="AB434" s="37"/>
      <c r="AC434" s="37"/>
      <c r="AD434" s="37"/>
      <c r="AE434" s="37"/>
      <c r="AR434" s="178" t="s">
        <v>210</v>
      </c>
      <c r="AT434" s="178" t="s">
        <v>141</v>
      </c>
      <c r="AU434" s="178" t="s">
        <v>146</v>
      </c>
      <c r="AY434" s="18" t="s">
        <v>138</v>
      </c>
      <c r="BE434" s="179">
        <f>IF(N434="základní",J434,0)</f>
        <v>0</v>
      </c>
      <c r="BF434" s="179">
        <f>IF(N434="snížená",J434,0)</f>
        <v>0</v>
      </c>
      <c r="BG434" s="179">
        <f>IF(N434="zákl. přenesená",J434,0)</f>
        <v>0</v>
      </c>
      <c r="BH434" s="179">
        <f>IF(N434="sníž. přenesená",J434,0)</f>
        <v>0</v>
      </c>
      <c r="BI434" s="179">
        <f>IF(N434="nulová",J434,0)</f>
        <v>0</v>
      </c>
      <c r="BJ434" s="18" t="s">
        <v>146</v>
      </c>
      <c r="BK434" s="179">
        <f>ROUND(I434*H434,2)</f>
        <v>0</v>
      </c>
      <c r="BL434" s="18" t="s">
        <v>210</v>
      </c>
      <c r="BM434" s="178" t="s">
        <v>1154</v>
      </c>
    </row>
    <row r="435" s="2" customFormat="1" ht="21.75" customHeight="1">
      <c r="A435" s="37"/>
      <c r="B435" s="165"/>
      <c r="C435" s="196" t="s">
        <v>1155</v>
      </c>
      <c r="D435" s="196" t="s">
        <v>356</v>
      </c>
      <c r="E435" s="197" t="s">
        <v>1156</v>
      </c>
      <c r="F435" s="198" t="s">
        <v>1157</v>
      </c>
      <c r="G435" s="199" t="s">
        <v>154</v>
      </c>
      <c r="H435" s="200">
        <v>2.2000000000000002</v>
      </c>
      <c r="I435" s="201"/>
      <c r="J435" s="202">
        <f>ROUND(I435*H435,2)</f>
        <v>0</v>
      </c>
      <c r="K435" s="203"/>
      <c r="L435" s="204"/>
      <c r="M435" s="205" t="s">
        <v>1</v>
      </c>
      <c r="N435" s="206" t="s">
        <v>40</v>
      </c>
      <c r="O435" s="76"/>
      <c r="P435" s="176">
        <f>O435*H435</f>
        <v>0</v>
      </c>
      <c r="Q435" s="176">
        <v>0.01575</v>
      </c>
      <c r="R435" s="176">
        <f>Q435*H435</f>
        <v>0.03465</v>
      </c>
      <c r="S435" s="176">
        <v>0</v>
      </c>
      <c r="T435" s="177">
        <f>S435*H435</f>
        <v>0</v>
      </c>
      <c r="U435" s="37"/>
      <c r="V435" s="37"/>
      <c r="W435" s="37"/>
      <c r="X435" s="37"/>
      <c r="Y435" s="37"/>
      <c r="Z435" s="37"/>
      <c r="AA435" s="37"/>
      <c r="AB435" s="37"/>
      <c r="AC435" s="37"/>
      <c r="AD435" s="37"/>
      <c r="AE435" s="37"/>
      <c r="AR435" s="178" t="s">
        <v>286</v>
      </c>
      <c r="AT435" s="178" t="s">
        <v>356</v>
      </c>
      <c r="AU435" s="178" t="s">
        <v>146</v>
      </c>
      <c r="AY435" s="18" t="s">
        <v>138</v>
      </c>
      <c r="BE435" s="179">
        <f>IF(N435="základní",J435,0)</f>
        <v>0</v>
      </c>
      <c r="BF435" s="179">
        <f>IF(N435="snížená",J435,0)</f>
        <v>0</v>
      </c>
      <c r="BG435" s="179">
        <f>IF(N435="zákl. přenesená",J435,0)</f>
        <v>0</v>
      </c>
      <c r="BH435" s="179">
        <f>IF(N435="sníž. přenesená",J435,0)</f>
        <v>0</v>
      </c>
      <c r="BI435" s="179">
        <f>IF(N435="nulová",J435,0)</f>
        <v>0</v>
      </c>
      <c r="BJ435" s="18" t="s">
        <v>146</v>
      </c>
      <c r="BK435" s="179">
        <f>ROUND(I435*H435,2)</f>
        <v>0</v>
      </c>
      <c r="BL435" s="18" t="s">
        <v>210</v>
      </c>
      <c r="BM435" s="178" t="s">
        <v>1158</v>
      </c>
    </row>
    <row r="436" s="13" customFormat="1">
      <c r="A436" s="13"/>
      <c r="B436" s="180"/>
      <c r="C436" s="13"/>
      <c r="D436" s="181" t="s">
        <v>169</v>
      </c>
      <c r="E436" s="13"/>
      <c r="F436" s="183" t="s">
        <v>1159</v>
      </c>
      <c r="G436" s="13"/>
      <c r="H436" s="184">
        <v>2.2000000000000002</v>
      </c>
      <c r="I436" s="185"/>
      <c r="J436" s="13"/>
      <c r="K436" s="13"/>
      <c r="L436" s="180"/>
      <c r="M436" s="186"/>
      <c r="N436" s="187"/>
      <c r="O436" s="187"/>
      <c r="P436" s="187"/>
      <c r="Q436" s="187"/>
      <c r="R436" s="187"/>
      <c r="S436" s="187"/>
      <c r="T436" s="188"/>
      <c r="U436" s="13"/>
      <c r="V436" s="13"/>
      <c r="W436" s="13"/>
      <c r="X436" s="13"/>
      <c r="Y436" s="13"/>
      <c r="Z436" s="13"/>
      <c r="AA436" s="13"/>
      <c r="AB436" s="13"/>
      <c r="AC436" s="13"/>
      <c r="AD436" s="13"/>
      <c r="AE436" s="13"/>
      <c r="AT436" s="182" t="s">
        <v>169</v>
      </c>
      <c r="AU436" s="182" t="s">
        <v>146</v>
      </c>
      <c r="AV436" s="13" t="s">
        <v>146</v>
      </c>
      <c r="AW436" s="13" t="s">
        <v>3</v>
      </c>
      <c r="AX436" s="13" t="s">
        <v>79</v>
      </c>
      <c r="AY436" s="182" t="s">
        <v>138</v>
      </c>
    </row>
    <row r="437" s="2" customFormat="1" ht="24.15" customHeight="1">
      <c r="A437" s="37"/>
      <c r="B437" s="165"/>
      <c r="C437" s="166" t="s">
        <v>1160</v>
      </c>
      <c r="D437" s="166" t="s">
        <v>141</v>
      </c>
      <c r="E437" s="167" t="s">
        <v>1161</v>
      </c>
      <c r="F437" s="168" t="s">
        <v>1162</v>
      </c>
      <c r="G437" s="169" t="s">
        <v>154</v>
      </c>
      <c r="H437" s="170">
        <v>15.51</v>
      </c>
      <c r="I437" s="171"/>
      <c r="J437" s="172">
        <f>ROUND(I437*H437,2)</f>
        <v>0</v>
      </c>
      <c r="K437" s="173"/>
      <c r="L437" s="38"/>
      <c r="M437" s="174" t="s">
        <v>1</v>
      </c>
      <c r="N437" s="175" t="s">
        <v>40</v>
      </c>
      <c r="O437" s="76"/>
      <c r="P437" s="176">
        <f>O437*H437</f>
        <v>0</v>
      </c>
      <c r="Q437" s="176">
        <v>0</v>
      </c>
      <c r="R437" s="176">
        <f>Q437*H437</f>
        <v>0</v>
      </c>
      <c r="S437" s="176">
        <v>0.02</v>
      </c>
      <c r="T437" s="177">
        <f>S437*H437</f>
        <v>0.31019999999999998</v>
      </c>
      <c r="U437" s="37"/>
      <c r="V437" s="37"/>
      <c r="W437" s="37"/>
      <c r="X437" s="37"/>
      <c r="Y437" s="37"/>
      <c r="Z437" s="37"/>
      <c r="AA437" s="37"/>
      <c r="AB437" s="37"/>
      <c r="AC437" s="37"/>
      <c r="AD437" s="37"/>
      <c r="AE437" s="37"/>
      <c r="AR437" s="178" t="s">
        <v>210</v>
      </c>
      <c r="AT437" s="178" t="s">
        <v>141</v>
      </c>
      <c r="AU437" s="178" t="s">
        <v>146</v>
      </c>
      <c r="AY437" s="18" t="s">
        <v>138</v>
      </c>
      <c r="BE437" s="179">
        <f>IF(N437="základní",J437,0)</f>
        <v>0</v>
      </c>
      <c r="BF437" s="179">
        <f>IF(N437="snížená",J437,0)</f>
        <v>0</v>
      </c>
      <c r="BG437" s="179">
        <f>IF(N437="zákl. přenesená",J437,0)</f>
        <v>0</v>
      </c>
      <c r="BH437" s="179">
        <f>IF(N437="sníž. přenesená",J437,0)</f>
        <v>0</v>
      </c>
      <c r="BI437" s="179">
        <f>IF(N437="nulová",J437,0)</f>
        <v>0</v>
      </c>
      <c r="BJ437" s="18" t="s">
        <v>146</v>
      </c>
      <c r="BK437" s="179">
        <f>ROUND(I437*H437,2)</f>
        <v>0</v>
      </c>
      <c r="BL437" s="18" t="s">
        <v>210</v>
      </c>
      <c r="BM437" s="178" t="s">
        <v>1163</v>
      </c>
    </row>
    <row r="438" s="14" customFormat="1">
      <c r="A438" s="14"/>
      <c r="B438" s="189"/>
      <c r="C438" s="14"/>
      <c r="D438" s="181" t="s">
        <v>169</v>
      </c>
      <c r="E438" s="190" t="s">
        <v>1</v>
      </c>
      <c r="F438" s="191" t="s">
        <v>1164</v>
      </c>
      <c r="G438" s="14"/>
      <c r="H438" s="190" t="s">
        <v>1</v>
      </c>
      <c r="I438" s="192"/>
      <c r="J438" s="14"/>
      <c r="K438" s="14"/>
      <c r="L438" s="189"/>
      <c r="M438" s="193"/>
      <c r="N438" s="194"/>
      <c r="O438" s="194"/>
      <c r="P438" s="194"/>
      <c r="Q438" s="194"/>
      <c r="R438" s="194"/>
      <c r="S438" s="194"/>
      <c r="T438" s="195"/>
      <c r="U438" s="14"/>
      <c r="V438" s="14"/>
      <c r="W438" s="14"/>
      <c r="X438" s="14"/>
      <c r="Y438" s="14"/>
      <c r="Z438" s="14"/>
      <c r="AA438" s="14"/>
      <c r="AB438" s="14"/>
      <c r="AC438" s="14"/>
      <c r="AD438" s="14"/>
      <c r="AE438" s="14"/>
      <c r="AT438" s="190" t="s">
        <v>169</v>
      </c>
      <c r="AU438" s="190" t="s">
        <v>146</v>
      </c>
      <c r="AV438" s="14" t="s">
        <v>79</v>
      </c>
      <c r="AW438" s="14" t="s">
        <v>31</v>
      </c>
      <c r="AX438" s="14" t="s">
        <v>74</v>
      </c>
      <c r="AY438" s="190" t="s">
        <v>138</v>
      </c>
    </row>
    <row r="439" s="13" customFormat="1">
      <c r="A439" s="13"/>
      <c r="B439" s="180"/>
      <c r="C439" s="13"/>
      <c r="D439" s="181" t="s">
        <v>169</v>
      </c>
      <c r="E439" s="182" t="s">
        <v>1</v>
      </c>
      <c r="F439" s="183" t="s">
        <v>1165</v>
      </c>
      <c r="G439" s="13"/>
      <c r="H439" s="184">
        <v>15.51</v>
      </c>
      <c r="I439" s="185"/>
      <c r="J439" s="13"/>
      <c r="K439" s="13"/>
      <c r="L439" s="180"/>
      <c r="M439" s="186"/>
      <c r="N439" s="187"/>
      <c r="O439" s="187"/>
      <c r="P439" s="187"/>
      <c r="Q439" s="187"/>
      <c r="R439" s="187"/>
      <c r="S439" s="187"/>
      <c r="T439" s="188"/>
      <c r="U439" s="13"/>
      <c r="V439" s="13"/>
      <c r="W439" s="13"/>
      <c r="X439" s="13"/>
      <c r="Y439" s="13"/>
      <c r="Z439" s="13"/>
      <c r="AA439" s="13"/>
      <c r="AB439" s="13"/>
      <c r="AC439" s="13"/>
      <c r="AD439" s="13"/>
      <c r="AE439" s="13"/>
      <c r="AT439" s="182" t="s">
        <v>169</v>
      </c>
      <c r="AU439" s="182" t="s">
        <v>146</v>
      </c>
      <c r="AV439" s="13" t="s">
        <v>146</v>
      </c>
      <c r="AW439" s="13" t="s">
        <v>31</v>
      </c>
      <c r="AX439" s="13" t="s">
        <v>79</v>
      </c>
      <c r="AY439" s="182" t="s">
        <v>138</v>
      </c>
    </row>
    <row r="440" s="2" customFormat="1" ht="24.15" customHeight="1">
      <c r="A440" s="37"/>
      <c r="B440" s="165"/>
      <c r="C440" s="166" t="s">
        <v>1166</v>
      </c>
      <c r="D440" s="166" t="s">
        <v>141</v>
      </c>
      <c r="E440" s="167" t="s">
        <v>1167</v>
      </c>
      <c r="F440" s="168" t="s">
        <v>1168</v>
      </c>
      <c r="G440" s="169" t="s">
        <v>144</v>
      </c>
      <c r="H440" s="170">
        <v>12</v>
      </c>
      <c r="I440" s="171"/>
      <c r="J440" s="172">
        <f>ROUND(I440*H440,2)</f>
        <v>0</v>
      </c>
      <c r="K440" s="173"/>
      <c r="L440" s="38"/>
      <c r="M440" s="174" t="s">
        <v>1</v>
      </c>
      <c r="N440" s="175" t="s">
        <v>40</v>
      </c>
      <c r="O440" s="76"/>
      <c r="P440" s="176">
        <f>O440*H440</f>
        <v>0</v>
      </c>
      <c r="Q440" s="176">
        <v>5.0000000000000002E-05</v>
      </c>
      <c r="R440" s="176">
        <f>Q440*H440</f>
        <v>0.00060000000000000006</v>
      </c>
      <c r="S440" s="176">
        <v>0</v>
      </c>
      <c r="T440" s="177">
        <f>S440*H440</f>
        <v>0</v>
      </c>
      <c r="U440" s="37"/>
      <c r="V440" s="37"/>
      <c r="W440" s="37"/>
      <c r="X440" s="37"/>
      <c r="Y440" s="37"/>
      <c r="Z440" s="37"/>
      <c r="AA440" s="37"/>
      <c r="AB440" s="37"/>
      <c r="AC440" s="37"/>
      <c r="AD440" s="37"/>
      <c r="AE440" s="37"/>
      <c r="AR440" s="178" t="s">
        <v>210</v>
      </c>
      <c r="AT440" s="178" t="s">
        <v>141</v>
      </c>
      <c r="AU440" s="178" t="s">
        <v>146</v>
      </c>
      <c r="AY440" s="18" t="s">
        <v>138</v>
      </c>
      <c r="BE440" s="179">
        <f>IF(N440="základní",J440,0)</f>
        <v>0</v>
      </c>
      <c r="BF440" s="179">
        <f>IF(N440="snížená",J440,0)</f>
        <v>0</v>
      </c>
      <c r="BG440" s="179">
        <f>IF(N440="zákl. přenesená",J440,0)</f>
        <v>0</v>
      </c>
      <c r="BH440" s="179">
        <f>IF(N440="sníž. přenesená",J440,0)</f>
        <v>0</v>
      </c>
      <c r="BI440" s="179">
        <f>IF(N440="nulová",J440,0)</f>
        <v>0</v>
      </c>
      <c r="BJ440" s="18" t="s">
        <v>146</v>
      </c>
      <c r="BK440" s="179">
        <f>ROUND(I440*H440,2)</f>
        <v>0</v>
      </c>
      <c r="BL440" s="18" t="s">
        <v>210</v>
      </c>
      <c r="BM440" s="178" t="s">
        <v>1169</v>
      </c>
    </row>
    <row r="441" s="2" customFormat="1" ht="16.5" customHeight="1">
      <c r="A441" s="37"/>
      <c r="B441" s="165"/>
      <c r="C441" s="166" t="s">
        <v>1170</v>
      </c>
      <c r="D441" s="166" t="s">
        <v>141</v>
      </c>
      <c r="E441" s="167" t="s">
        <v>1171</v>
      </c>
      <c r="F441" s="168" t="s">
        <v>1172</v>
      </c>
      <c r="G441" s="169" t="s">
        <v>154</v>
      </c>
      <c r="H441" s="170">
        <v>27.141999999999999</v>
      </c>
      <c r="I441" s="171"/>
      <c r="J441" s="172">
        <f>ROUND(I441*H441,2)</f>
        <v>0</v>
      </c>
      <c r="K441" s="173"/>
      <c r="L441" s="38"/>
      <c r="M441" s="174" t="s">
        <v>1</v>
      </c>
      <c r="N441" s="175" t="s">
        <v>40</v>
      </c>
      <c r="O441" s="76"/>
      <c r="P441" s="176">
        <f>O441*H441</f>
        <v>0</v>
      </c>
      <c r="Q441" s="176">
        <v>1.0000000000000001E-05</v>
      </c>
      <c r="R441" s="176">
        <f>Q441*H441</f>
        <v>0.00027142000000000003</v>
      </c>
      <c r="S441" s="176">
        <v>0</v>
      </c>
      <c r="T441" s="177">
        <f>S441*H441</f>
        <v>0</v>
      </c>
      <c r="U441" s="37"/>
      <c r="V441" s="37"/>
      <c r="W441" s="37"/>
      <c r="X441" s="37"/>
      <c r="Y441" s="37"/>
      <c r="Z441" s="37"/>
      <c r="AA441" s="37"/>
      <c r="AB441" s="37"/>
      <c r="AC441" s="37"/>
      <c r="AD441" s="37"/>
      <c r="AE441" s="37"/>
      <c r="AR441" s="178" t="s">
        <v>210</v>
      </c>
      <c r="AT441" s="178" t="s">
        <v>141</v>
      </c>
      <c r="AU441" s="178" t="s">
        <v>146</v>
      </c>
      <c r="AY441" s="18" t="s">
        <v>138</v>
      </c>
      <c r="BE441" s="179">
        <f>IF(N441="základní",J441,0)</f>
        <v>0</v>
      </c>
      <c r="BF441" s="179">
        <f>IF(N441="snížená",J441,0)</f>
        <v>0</v>
      </c>
      <c r="BG441" s="179">
        <f>IF(N441="zákl. přenesená",J441,0)</f>
        <v>0</v>
      </c>
      <c r="BH441" s="179">
        <f>IF(N441="sníž. přenesená",J441,0)</f>
        <v>0</v>
      </c>
      <c r="BI441" s="179">
        <f>IF(N441="nulová",J441,0)</f>
        <v>0</v>
      </c>
      <c r="BJ441" s="18" t="s">
        <v>146</v>
      </c>
      <c r="BK441" s="179">
        <f>ROUND(I441*H441,2)</f>
        <v>0</v>
      </c>
      <c r="BL441" s="18" t="s">
        <v>210</v>
      </c>
      <c r="BM441" s="178" t="s">
        <v>1173</v>
      </c>
    </row>
    <row r="442" s="13" customFormat="1">
      <c r="A442" s="13"/>
      <c r="B442" s="180"/>
      <c r="C442" s="13"/>
      <c r="D442" s="181" t="s">
        <v>169</v>
      </c>
      <c r="E442" s="182" t="s">
        <v>1</v>
      </c>
      <c r="F442" s="183" t="s">
        <v>1174</v>
      </c>
      <c r="G442" s="13"/>
      <c r="H442" s="184">
        <v>27.141999999999999</v>
      </c>
      <c r="I442" s="185"/>
      <c r="J442" s="13"/>
      <c r="K442" s="13"/>
      <c r="L442" s="180"/>
      <c r="M442" s="186"/>
      <c r="N442" s="187"/>
      <c r="O442" s="187"/>
      <c r="P442" s="187"/>
      <c r="Q442" s="187"/>
      <c r="R442" s="187"/>
      <c r="S442" s="187"/>
      <c r="T442" s="188"/>
      <c r="U442" s="13"/>
      <c r="V442" s="13"/>
      <c r="W442" s="13"/>
      <c r="X442" s="13"/>
      <c r="Y442" s="13"/>
      <c r="Z442" s="13"/>
      <c r="AA442" s="13"/>
      <c r="AB442" s="13"/>
      <c r="AC442" s="13"/>
      <c r="AD442" s="13"/>
      <c r="AE442" s="13"/>
      <c r="AT442" s="182" t="s">
        <v>169</v>
      </c>
      <c r="AU442" s="182" t="s">
        <v>146</v>
      </c>
      <c r="AV442" s="13" t="s">
        <v>146</v>
      </c>
      <c r="AW442" s="13" t="s">
        <v>31</v>
      </c>
      <c r="AX442" s="13" t="s">
        <v>79</v>
      </c>
      <c r="AY442" s="182" t="s">
        <v>138</v>
      </c>
    </row>
    <row r="443" s="2" customFormat="1" ht="16.5" customHeight="1">
      <c r="A443" s="37"/>
      <c r="B443" s="165"/>
      <c r="C443" s="166" t="s">
        <v>1175</v>
      </c>
      <c r="D443" s="166" t="s">
        <v>141</v>
      </c>
      <c r="E443" s="167" t="s">
        <v>1176</v>
      </c>
      <c r="F443" s="168" t="s">
        <v>1177</v>
      </c>
      <c r="G443" s="169" t="s">
        <v>154</v>
      </c>
      <c r="H443" s="170">
        <v>27.141999999999999</v>
      </c>
      <c r="I443" s="171"/>
      <c r="J443" s="172">
        <f>ROUND(I443*H443,2)</f>
        <v>0</v>
      </c>
      <c r="K443" s="173"/>
      <c r="L443" s="38"/>
      <c r="M443" s="174" t="s">
        <v>1</v>
      </c>
      <c r="N443" s="175" t="s">
        <v>40</v>
      </c>
      <c r="O443" s="76"/>
      <c r="P443" s="176">
        <f>O443*H443</f>
        <v>0</v>
      </c>
      <c r="Q443" s="176">
        <v>1.0000000000000001E-05</v>
      </c>
      <c r="R443" s="176">
        <f>Q443*H443</f>
        <v>0.00027142000000000003</v>
      </c>
      <c r="S443" s="176">
        <v>0</v>
      </c>
      <c r="T443" s="177">
        <f>S443*H443</f>
        <v>0</v>
      </c>
      <c r="U443" s="37"/>
      <c r="V443" s="37"/>
      <c r="W443" s="37"/>
      <c r="X443" s="37"/>
      <c r="Y443" s="37"/>
      <c r="Z443" s="37"/>
      <c r="AA443" s="37"/>
      <c r="AB443" s="37"/>
      <c r="AC443" s="37"/>
      <c r="AD443" s="37"/>
      <c r="AE443" s="37"/>
      <c r="AR443" s="178" t="s">
        <v>210</v>
      </c>
      <c r="AT443" s="178" t="s">
        <v>141</v>
      </c>
      <c r="AU443" s="178" t="s">
        <v>146</v>
      </c>
      <c r="AY443" s="18" t="s">
        <v>138</v>
      </c>
      <c r="BE443" s="179">
        <f>IF(N443="základní",J443,0)</f>
        <v>0</v>
      </c>
      <c r="BF443" s="179">
        <f>IF(N443="snížená",J443,0)</f>
        <v>0</v>
      </c>
      <c r="BG443" s="179">
        <f>IF(N443="zákl. přenesená",J443,0)</f>
        <v>0</v>
      </c>
      <c r="BH443" s="179">
        <f>IF(N443="sníž. přenesená",J443,0)</f>
        <v>0</v>
      </c>
      <c r="BI443" s="179">
        <f>IF(N443="nulová",J443,0)</f>
        <v>0</v>
      </c>
      <c r="BJ443" s="18" t="s">
        <v>146</v>
      </c>
      <c r="BK443" s="179">
        <f>ROUND(I443*H443,2)</f>
        <v>0</v>
      </c>
      <c r="BL443" s="18" t="s">
        <v>210</v>
      </c>
      <c r="BM443" s="178" t="s">
        <v>1178</v>
      </c>
    </row>
    <row r="444" s="2" customFormat="1" ht="16.5" customHeight="1">
      <c r="A444" s="37"/>
      <c r="B444" s="165"/>
      <c r="C444" s="166" t="s">
        <v>1179</v>
      </c>
      <c r="D444" s="166" t="s">
        <v>141</v>
      </c>
      <c r="E444" s="167" t="s">
        <v>1180</v>
      </c>
      <c r="F444" s="168" t="s">
        <v>1181</v>
      </c>
      <c r="G444" s="169" t="s">
        <v>154</v>
      </c>
      <c r="H444" s="170">
        <v>27.141999999999999</v>
      </c>
      <c r="I444" s="171"/>
      <c r="J444" s="172">
        <f>ROUND(I444*H444,2)</f>
        <v>0</v>
      </c>
      <c r="K444" s="173"/>
      <c r="L444" s="38"/>
      <c r="M444" s="174" t="s">
        <v>1</v>
      </c>
      <c r="N444" s="175" t="s">
        <v>40</v>
      </c>
      <c r="O444" s="76"/>
      <c r="P444" s="176">
        <f>O444*H444</f>
        <v>0</v>
      </c>
      <c r="Q444" s="176">
        <v>0</v>
      </c>
      <c r="R444" s="176">
        <f>Q444*H444</f>
        <v>0</v>
      </c>
      <c r="S444" s="176">
        <v>0</v>
      </c>
      <c r="T444" s="177">
        <f>S444*H444</f>
        <v>0</v>
      </c>
      <c r="U444" s="37"/>
      <c r="V444" s="37"/>
      <c r="W444" s="37"/>
      <c r="X444" s="37"/>
      <c r="Y444" s="37"/>
      <c r="Z444" s="37"/>
      <c r="AA444" s="37"/>
      <c r="AB444" s="37"/>
      <c r="AC444" s="37"/>
      <c r="AD444" s="37"/>
      <c r="AE444" s="37"/>
      <c r="AR444" s="178" t="s">
        <v>210</v>
      </c>
      <c r="AT444" s="178" t="s">
        <v>141</v>
      </c>
      <c r="AU444" s="178" t="s">
        <v>146</v>
      </c>
      <c r="AY444" s="18" t="s">
        <v>138</v>
      </c>
      <c r="BE444" s="179">
        <f>IF(N444="základní",J444,0)</f>
        <v>0</v>
      </c>
      <c r="BF444" s="179">
        <f>IF(N444="snížená",J444,0)</f>
        <v>0</v>
      </c>
      <c r="BG444" s="179">
        <f>IF(N444="zákl. přenesená",J444,0)</f>
        <v>0</v>
      </c>
      <c r="BH444" s="179">
        <f>IF(N444="sníž. přenesená",J444,0)</f>
        <v>0</v>
      </c>
      <c r="BI444" s="179">
        <f>IF(N444="nulová",J444,0)</f>
        <v>0</v>
      </c>
      <c r="BJ444" s="18" t="s">
        <v>146</v>
      </c>
      <c r="BK444" s="179">
        <f>ROUND(I444*H444,2)</f>
        <v>0</v>
      </c>
      <c r="BL444" s="18" t="s">
        <v>210</v>
      </c>
      <c r="BM444" s="178" t="s">
        <v>1182</v>
      </c>
    </row>
    <row r="445" s="2" customFormat="1" ht="16.5" customHeight="1">
      <c r="A445" s="37"/>
      <c r="B445" s="165"/>
      <c r="C445" s="166" t="s">
        <v>1183</v>
      </c>
      <c r="D445" s="166" t="s">
        <v>141</v>
      </c>
      <c r="E445" s="167" t="s">
        <v>1184</v>
      </c>
      <c r="F445" s="168" t="s">
        <v>1185</v>
      </c>
      <c r="G445" s="169" t="s">
        <v>154</v>
      </c>
      <c r="H445" s="170">
        <v>27.141999999999999</v>
      </c>
      <c r="I445" s="171"/>
      <c r="J445" s="172">
        <f>ROUND(I445*H445,2)</f>
        <v>0</v>
      </c>
      <c r="K445" s="173"/>
      <c r="L445" s="38"/>
      <c r="M445" s="174" t="s">
        <v>1</v>
      </c>
      <c r="N445" s="175" t="s">
        <v>40</v>
      </c>
      <c r="O445" s="76"/>
      <c r="P445" s="176">
        <f>O445*H445</f>
        <v>0</v>
      </c>
      <c r="Q445" s="176">
        <v>0.00025999999999999998</v>
      </c>
      <c r="R445" s="176">
        <f>Q445*H445</f>
        <v>0.0070569199999999995</v>
      </c>
      <c r="S445" s="176">
        <v>0</v>
      </c>
      <c r="T445" s="177">
        <f>S445*H445</f>
        <v>0</v>
      </c>
      <c r="U445" s="37"/>
      <c r="V445" s="37"/>
      <c r="W445" s="37"/>
      <c r="X445" s="37"/>
      <c r="Y445" s="37"/>
      <c r="Z445" s="37"/>
      <c r="AA445" s="37"/>
      <c r="AB445" s="37"/>
      <c r="AC445" s="37"/>
      <c r="AD445" s="37"/>
      <c r="AE445" s="37"/>
      <c r="AR445" s="178" t="s">
        <v>210</v>
      </c>
      <c r="AT445" s="178" t="s">
        <v>141</v>
      </c>
      <c r="AU445" s="178" t="s">
        <v>146</v>
      </c>
      <c r="AY445" s="18" t="s">
        <v>138</v>
      </c>
      <c r="BE445" s="179">
        <f>IF(N445="základní",J445,0)</f>
        <v>0</v>
      </c>
      <c r="BF445" s="179">
        <f>IF(N445="snížená",J445,0)</f>
        <v>0</v>
      </c>
      <c r="BG445" s="179">
        <f>IF(N445="zákl. přenesená",J445,0)</f>
        <v>0</v>
      </c>
      <c r="BH445" s="179">
        <f>IF(N445="sníž. přenesená",J445,0)</f>
        <v>0</v>
      </c>
      <c r="BI445" s="179">
        <f>IF(N445="nulová",J445,0)</f>
        <v>0</v>
      </c>
      <c r="BJ445" s="18" t="s">
        <v>146</v>
      </c>
      <c r="BK445" s="179">
        <f>ROUND(I445*H445,2)</f>
        <v>0</v>
      </c>
      <c r="BL445" s="18" t="s">
        <v>210</v>
      </c>
      <c r="BM445" s="178" t="s">
        <v>1186</v>
      </c>
    </row>
    <row r="446" s="2" customFormat="1" ht="21.75" customHeight="1">
      <c r="A446" s="37"/>
      <c r="B446" s="165"/>
      <c r="C446" s="166" t="s">
        <v>1187</v>
      </c>
      <c r="D446" s="166" t="s">
        <v>141</v>
      </c>
      <c r="E446" s="167" t="s">
        <v>1188</v>
      </c>
      <c r="F446" s="168" t="s">
        <v>1189</v>
      </c>
      <c r="G446" s="169" t="s">
        <v>154</v>
      </c>
      <c r="H446" s="170">
        <v>27.141999999999999</v>
      </c>
      <c r="I446" s="171"/>
      <c r="J446" s="172">
        <f>ROUND(I446*H446,2)</f>
        <v>0</v>
      </c>
      <c r="K446" s="173"/>
      <c r="L446" s="38"/>
      <c r="M446" s="174" t="s">
        <v>1</v>
      </c>
      <c r="N446" s="175" t="s">
        <v>40</v>
      </c>
      <c r="O446" s="76"/>
      <c r="P446" s="176">
        <f>O446*H446</f>
        <v>0</v>
      </c>
      <c r="Q446" s="176">
        <v>0.00014999999999999999</v>
      </c>
      <c r="R446" s="176">
        <f>Q446*H446</f>
        <v>0.0040712999999999999</v>
      </c>
      <c r="S446" s="176">
        <v>0</v>
      </c>
      <c r="T446" s="177">
        <f>S446*H446</f>
        <v>0</v>
      </c>
      <c r="U446" s="37"/>
      <c r="V446" s="37"/>
      <c r="W446" s="37"/>
      <c r="X446" s="37"/>
      <c r="Y446" s="37"/>
      <c r="Z446" s="37"/>
      <c r="AA446" s="37"/>
      <c r="AB446" s="37"/>
      <c r="AC446" s="37"/>
      <c r="AD446" s="37"/>
      <c r="AE446" s="37"/>
      <c r="AR446" s="178" t="s">
        <v>210</v>
      </c>
      <c r="AT446" s="178" t="s">
        <v>141</v>
      </c>
      <c r="AU446" s="178" t="s">
        <v>146</v>
      </c>
      <c r="AY446" s="18" t="s">
        <v>138</v>
      </c>
      <c r="BE446" s="179">
        <f>IF(N446="základní",J446,0)</f>
        <v>0</v>
      </c>
      <c r="BF446" s="179">
        <f>IF(N446="snížená",J446,0)</f>
        <v>0</v>
      </c>
      <c r="BG446" s="179">
        <f>IF(N446="zákl. přenesená",J446,0)</f>
        <v>0</v>
      </c>
      <c r="BH446" s="179">
        <f>IF(N446="sníž. přenesená",J446,0)</f>
        <v>0</v>
      </c>
      <c r="BI446" s="179">
        <f>IF(N446="nulová",J446,0)</f>
        <v>0</v>
      </c>
      <c r="BJ446" s="18" t="s">
        <v>146</v>
      </c>
      <c r="BK446" s="179">
        <f>ROUND(I446*H446,2)</f>
        <v>0</v>
      </c>
      <c r="BL446" s="18" t="s">
        <v>210</v>
      </c>
      <c r="BM446" s="178" t="s">
        <v>1190</v>
      </c>
    </row>
    <row r="447" s="2" customFormat="1" ht="24.15" customHeight="1">
      <c r="A447" s="37"/>
      <c r="B447" s="165"/>
      <c r="C447" s="166" t="s">
        <v>1191</v>
      </c>
      <c r="D447" s="166" t="s">
        <v>141</v>
      </c>
      <c r="E447" s="167" t="s">
        <v>1192</v>
      </c>
      <c r="F447" s="168" t="s">
        <v>1193</v>
      </c>
      <c r="G447" s="169" t="s">
        <v>154</v>
      </c>
      <c r="H447" s="170">
        <v>27.141999999999999</v>
      </c>
      <c r="I447" s="171"/>
      <c r="J447" s="172">
        <f>ROUND(I447*H447,2)</f>
        <v>0</v>
      </c>
      <c r="K447" s="173"/>
      <c r="L447" s="38"/>
      <c r="M447" s="174" t="s">
        <v>1</v>
      </c>
      <c r="N447" s="175" t="s">
        <v>40</v>
      </c>
      <c r="O447" s="76"/>
      <c r="P447" s="176">
        <f>O447*H447</f>
        <v>0</v>
      </c>
      <c r="Q447" s="176">
        <v>1.0000000000000001E-05</v>
      </c>
      <c r="R447" s="176">
        <f>Q447*H447</f>
        <v>0.00027142000000000003</v>
      </c>
      <c r="S447" s="176">
        <v>0</v>
      </c>
      <c r="T447" s="177">
        <f>S447*H447</f>
        <v>0</v>
      </c>
      <c r="U447" s="37"/>
      <c r="V447" s="37"/>
      <c r="W447" s="37"/>
      <c r="X447" s="37"/>
      <c r="Y447" s="37"/>
      <c r="Z447" s="37"/>
      <c r="AA447" s="37"/>
      <c r="AB447" s="37"/>
      <c r="AC447" s="37"/>
      <c r="AD447" s="37"/>
      <c r="AE447" s="37"/>
      <c r="AR447" s="178" t="s">
        <v>210</v>
      </c>
      <c r="AT447" s="178" t="s">
        <v>141</v>
      </c>
      <c r="AU447" s="178" t="s">
        <v>146</v>
      </c>
      <c r="AY447" s="18" t="s">
        <v>138</v>
      </c>
      <c r="BE447" s="179">
        <f>IF(N447="základní",J447,0)</f>
        <v>0</v>
      </c>
      <c r="BF447" s="179">
        <f>IF(N447="snížená",J447,0)</f>
        <v>0</v>
      </c>
      <c r="BG447" s="179">
        <f>IF(N447="zákl. přenesená",J447,0)</f>
        <v>0</v>
      </c>
      <c r="BH447" s="179">
        <f>IF(N447="sníž. přenesená",J447,0)</f>
        <v>0</v>
      </c>
      <c r="BI447" s="179">
        <f>IF(N447="nulová",J447,0)</f>
        <v>0</v>
      </c>
      <c r="BJ447" s="18" t="s">
        <v>146</v>
      </c>
      <c r="BK447" s="179">
        <f>ROUND(I447*H447,2)</f>
        <v>0</v>
      </c>
      <c r="BL447" s="18" t="s">
        <v>210</v>
      </c>
      <c r="BM447" s="178" t="s">
        <v>1194</v>
      </c>
    </row>
    <row r="448" s="2" customFormat="1" ht="21.75" customHeight="1">
      <c r="A448" s="37"/>
      <c r="B448" s="165"/>
      <c r="C448" s="166" t="s">
        <v>1195</v>
      </c>
      <c r="D448" s="166" t="s">
        <v>141</v>
      </c>
      <c r="E448" s="167" t="s">
        <v>1196</v>
      </c>
      <c r="F448" s="168" t="s">
        <v>1197</v>
      </c>
      <c r="G448" s="169" t="s">
        <v>154</v>
      </c>
      <c r="H448" s="170">
        <v>27.141999999999999</v>
      </c>
      <c r="I448" s="171"/>
      <c r="J448" s="172">
        <f>ROUND(I448*H448,2)</f>
        <v>0</v>
      </c>
      <c r="K448" s="173"/>
      <c r="L448" s="38"/>
      <c r="M448" s="174" t="s">
        <v>1</v>
      </c>
      <c r="N448" s="175" t="s">
        <v>40</v>
      </c>
      <c r="O448" s="76"/>
      <c r="P448" s="176">
        <f>O448*H448</f>
        <v>0</v>
      </c>
      <c r="Q448" s="176">
        <v>5.0000000000000002E-05</v>
      </c>
      <c r="R448" s="176">
        <f>Q448*H448</f>
        <v>0.0013571</v>
      </c>
      <c r="S448" s="176">
        <v>0</v>
      </c>
      <c r="T448" s="177">
        <f>S448*H448</f>
        <v>0</v>
      </c>
      <c r="U448" s="37"/>
      <c r="V448" s="37"/>
      <c r="W448" s="37"/>
      <c r="X448" s="37"/>
      <c r="Y448" s="37"/>
      <c r="Z448" s="37"/>
      <c r="AA448" s="37"/>
      <c r="AB448" s="37"/>
      <c r="AC448" s="37"/>
      <c r="AD448" s="37"/>
      <c r="AE448" s="37"/>
      <c r="AR448" s="178" t="s">
        <v>210</v>
      </c>
      <c r="AT448" s="178" t="s">
        <v>141</v>
      </c>
      <c r="AU448" s="178" t="s">
        <v>146</v>
      </c>
      <c r="AY448" s="18" t="s">
        <v>138</v>
      </c>
      <c r="BE448" s="179">
        <f>IF(N448="základní",J448,0)</f>
        <v>0</v>
      </c>
      <c r="BF448" s="179">
        <f>IF(N448="snížená",J448,0)</f>
        <v>0</v>
      </c>
      <c r="BG448" s="179">
        <f>IF(N448="zákl. přenesená",J448,0)</f>
        <v>0</v>
      </c>
      <c r="BH448" s="179">
        <f>IF(N448="sníž. přenesená",J448,0)</f>
        <v>0</v>
      </c>
      <c r="BI448" s="179">
        <f>IF(N448="nulová",J448,0)</f>
        <v>0</v>
      </c>
      <c r="BJ448" s="18" t="s">
        <v>146</v>
      </c>
      <c r="BK448" s="179">
        <f>ROUND(I448*H448,2)</f>
        <v>0</v>
      </c>
      <c r="BL448" s="18" t="s">
        <v>210</v>
      </c>
      <c r="BM448" s="178" t="s">
        <v>1198</v>
      </c>
    </row>
    <row r="449" s="2" customFormat="1" ht="24.15" customHeight="1">
      <c r="A449" s="37"/>
      <c r="B449" s="165"/>
      <c r="C449" s="166" t="s">
        <v>1199</v>
      </c>
      <c r="D449" s="166" t="s">
        <v>141</v>
      </c>
      <c r="E449" s="167" t="s">
        <v>1200</v>
      </c>
      <c r="F449" s="168" t="s">
        <v>1201</v>
      </c>
      <c r="G449" s="169" t="s">
        <v>385</v>
      </c>
      <c r="H449" s="207"/>
      <c r="I449" s="171"/>
      <c r="J449" s="172">
        <f>ROUND(I449*H449,2)</f>
        <v>0</v>
      </c>
      <c r="K449" s="173"/>
      <c r="L449" s="38"/>
      <c r="M449" s="174" t="s">
        <v>1</v>
      </c>
      <c r="N449" s="175" t="s">
        <v>40</v>
      </c>
      <c r="O449" s="76"/>
      <c r="P449" s="176">
        <f>O449*H449</f>
        <v>0</v>
      </c>
      <c r="Q449" s="176">
        <v>0</v>
      </c>
      <c r="R449" s="176">
        <f>Q449*H449</f>
        <v>0</v>
      </c>
      <c r="S449" s="176">
        <v>0</v>
      </c>
      <c r="T449" s="177">
        <f>S449*H449</f>
        <v>0</v>
      </c>
      <c r="U449" s="37"/>
      <c r="V449" s="37"/>
      <c r="W449" s="37"/>
      <c r="X449" s="37"/>
      <c r="Y449" s="37"/>
      <c r="Z449" s="37"/>
      <c r="AA449" s="37"/>
      <c r="AB449" s="37"/>
      <c r="AC449" s="37"/>
      <c r="AD449" s="37"/>
      <c r="AE449" s="37"/>
      <c r="AR449" s="178" t="s">
        <v>210</v>
      </c>
      <c r="AT449" s="178" t="s">
        <v>141</v>
      </c>
      <c r="AU449" s="178" t="s">
        <v>146</v>
      </c>
      <c r="AY449" s="18" t="s">
        <v>138</v>
      </c>
      <c r="BE449" s="179">
        <f>IF(N449="základní",J449,0)</f>
        <v>0</v>
      </c>
      <c r="BF449" s="179">
        <f>IF(N449="snížená",J449,0)</f>
        <v>0</v>
      </c>
      <c r="BG449" s="179">
        <f>IF(N449="zákl. přenesená",J449,0)</f>
        <v>0</v>
      </c>
      <c r="BH449" s="179">
        <f>IF(N449="sníž. přenesená",J449,0)</f>
        <v>0</v>
      </c>
      <c r="BI449" s="179">
        <f>IF(N449="nulová",J449,0)</f>
        <v>0</v>
      </c>
      <c r="BJ449" s="18" t="s">
        <v>146</v>
      </c>
      <c r="BK449" s="179">
        <f>ROUND(I449*H449,2)</f>
        <v>0</v>
      </c>
      <c r="BL449" s="18" t="s">
        <v>210</v>
      </c>
      <c r="BM449" s="178" t="s">
        <v>1202</v>
      </c>
    </row>
    <row r="450" s="12" customFormat="1" ht="22.8" customHeight="1">
      <c r="A450" s="12"/>
      <c r="B450" s="152"/>
      <c r="C450" s="12"/>
      <c r="D450" s="153" t="s">
        <v>73</v>
      </c>
      <c r="E450" s="163" t="s">
        <v>1203</v>
      </c>
      <c r="F450" s="163" t="s">
        <v>1204</v>
      </c>
      <c r="G450" s="12"/>
      <c r="H450" s="12"/>
      <c r="I450" s="155"/>
      <c r="J450" s="164">
        <f>BK450</f>
        <v>0</v>
      </c>
      <c r="K450" s="12"/>
      <c r="L450" s="152"/>
      <c r="M450" s="157"/>
      <c r="N450" s="158"/>
      <c r="O450" s="158"/>
      <c r="P450" s="159">
        <f>SUM(P451:P466)</f>
        <v>0</v>
      </c>
      <c r="Q450" s="158"/>
      <c r="R450" s="159">
        <f>SUM(R451:R466)</f>
        <v>0.33827200000000002</v>
      </c>
      <c r="S450" s="158"/>
      <c r="T450" s="160">
        <f>SUM(T451:T466)</f>
        <v>0.082830000000000001</v>
      </c>
      <c r="U450" s="12"/>
      <c r="V450" s="12"/>
      <c r="W450" s="12"/>
      <c r="X450" s="12"/>
      <c r="Y450" s="12"/>
      <c r="Z450" s="12"/>
      <c r="AA450" s="12"/>
      <c r="AB450" s="12"/>
      <c r="AC450" s="12"/>
      <c r="AD450" s="12"/>
      <c r="AE450" s="12"/>
      <c r="AR450" s="153" t="s">
        <v>146</v>
      </c>
      <c r="AT450" s="161" t="s">
        <v>73</v>
      </c>
      <c r="AU450" s="161" t="s">
        <v>79</v>
      </c>
      <c r="AY450" s="153" t="s">
        <v>138</v>
      </c>
      <c r="BK450" s="162">
        <f>SUM(BK451:BK466)</f>
        <v>0</v>
      </c>
    </row>
    <row r="451" s="2" customFormat="1" ht="21.75" customHeight="1">
      <c r="A451" s="37"/>
      <c r="B451" s="165"/>
      <c r="C451" s="166" t="s">
        <v>1205</v>
      </c>
      <c r="D451" s="166" t="s">
        <v>141</v>
      </c>
      <c r="E451" s="167" t="s">
        <v>1206</v>
      </c>
      <c r="F451" s="168" t="s">
        <v>1207</v>
      </c>
      <c r="G451" s="169" t="s">
        <v>154</v>
      </c>
      <c r="H451" s="170">
        <v>15.51</v>
      </c>
      <c r="I451" s="171"/>
      <c r="J451" s="172">
        <f>ROUND(I451*H451,2)</f>
        <v>0</v>
      </c>
      <c r="K451" s="173"/>
      <c r="L451" s="38"/>
      <c r="M451" s="174" t="s">
        <v>1</v>
      </c>
      <c r="N451" s="175" t="s">
        <v>40</v>
      </c>
      <c r="O451" s="76"/>
      <c r="P451" s="176">
        <f>O451*H451</f>
        <v>0</v>
      </c>
      <c r="Q451" s="176">
        <v>0</v>
      </c>
      <c r="R451" s="176">
        <f>Q451*H451</f>
        <v>0</v>
      </c>
      <c r="S451" s="176">
        <v>0</v>
      </c>
      <c r="T451" s="177">
        <f>S451*H451</f>
        <v>0</v>
      </c>
      <c r="U451" s="37"/>
      <c r="V451" s="37"/>
      <c r="W451" s="37"/>
      <c r="X451" s="37"/>
      <c r="Y451" s="37"/>
      <c r="Z451" s="37"/>
      <c r="AA451" s="37"/>
      <c r="AB451" s="37"/>
      <c r="AC451" s="37"/>
      <c r="AD451" s="37"/>
      <c r="AE451" s="37"/>
      <c r="AR451" s="178" t="s">
        <v>210</v>
      </c>
      <c r="AT451" s="178" t="s">
        <v>141</v>
      </c>
      <c r="AU451" s="178" t="s">
        <v>146</v>
      </c>
      <c r="AY451" s="18" t="s">
        <v>138</v>
      </c>
      <c r="BE451" s="179">
        <f>IF(N451="základní",J451,0)</f>
        <v>0</v>
      </c>
      <c r="BF451" s="179">
        <f>IF(N451="snížená",J451,0)</f>
        <v>0</v>
      </c>
      <c r="BG451" s="179">
        <f>IF(N451="zákl. přenesená",J451,0)</f>
        <v>0</v>
      </c>
      <c r="BH451" s="179">
        <f>IF(N451="sníž. přenesená",J451,0)</f>
        <v>0</v>
      </c>
      <c r="BI451" s="179">
        <f>IF(N451="nulová",J451,0)</f>
        <v>0</v>
      </c>
      <c r="BJ451" s="18" t="s">
        <v>146</v>
      </c>
      <c r="BK451" s="179">
        <f>ROUND(I451*H451,2)</f>
        <v>0</v>
      </c>
      <c r="BL451" s="18" t="s">
        <v>210</v>
      </c>
      <c r="BM451" s="178" t="s">
        <v>1208</v>
      </c>
    </row>
    <row r="452" s="2" customFormat="1" ht="24.15" customHeight="1">
      <c r="A452" s="37"/>
      <c r="B452" s="165"/>
      <c r="C452" s="166" t="s">
        <v>1209</v>
      </c>
      <c r="D452" s="166" t="s">
        <v>141</v>
      </c>
      <c r="E452" s="167" t="s">
        <v>1210</v>
      </c>
      <c r="F452" s="168" t="s">
        <v>1211</v>
      </c>
      <c r="G452" s="169" t="s">
        <v>154</v>
      </c>
      <c r="H452" s="170">
        <v>15.51</v>
      </c>
      <c r="I452" s="171"/>
      <c r="J452" s="172">
        <f>ROUND(I452*H452,2)</f>
        <v>0</v>
      </c>
      <c r="K452" s="173"/>
      <c r="L452" s="38"/>
      <c r="M452" s="174" t="s">
        <v>1</v>
      </c>
      <c r="N452" s="175" t="s">
        <v>40</v>
      </c>
      <c r="O452" s="76"/>
      <c r="P452" s="176">
        <f>O452*H452</f>
        <v>0</v>
      </c>
      <c r="Q452" s="176">
        <v>0</v>
      </c>
      <c r="R452" s="176">
        <f>Q452*H452</f>
        <v>0</v>
      </c>
      <c r="S452" s="176">
        <v>0</v>
      </c>
      <c r="T452" s="177">
        <f>S452*H452</f>
        <v>0</v>
      </c>
      <c r="U452" s="37"/>
      <c r="V452" s="37"/>
      <c r="W452" s="37"/>
      <c r="X452" s="37"/>
      <c r="Y452" s="37"/>
      <c r="Z452" s="37"/>
      <c r="AA452" s="37"/>
      <c r="AB452" s="37"/>
      <c r="AC452" s="37"/>
      <c r="AD452" s="37"/>
      <c r="AE452" s="37"/>
      <c r="AR452" s="178" t="s">
        <v>210</v>
      </c>
      <c r="AT452" s="178" t="s">
        <v>141</v>
      </c>
      <c r="AU452" s="178" t="s">
        <v>146</v>
      </c>
      <c r="AY452" s="18" t="s">
        <v>138</v>
      </c>
      <c r="BE452" s="179">
        <f>IF(N452="základní",J452,0)</f>
        <v>0</v>
      </c>
      <c r="BF452" s="179">
        <f>IF(N452="snížená",J452,0)</f>
        <v>0</v>
      </c>
      <c r="BG452" s="179">
        <f>IF(N452="zákl. přenesená",J452,0)</f>
        <v>0</v>
      </c>
      <c r="BH452" s="179">
        <f>IF(N452="sníž. přenesená",J452,0)</f>
        <v>0</v>
      </c>
      <c r="BI452" s="179">
        <f>IF(N452="nulová",J452,0)</f>
        <v>0</v>
      </c>
      <c r="BJ452" s="18" t="s">
        <v>146</v>
      </c>
      <c r="BK452" s="179">
        <f>ROUND(I452*H452,2)</f>
        <v>0</v>
      </c>
      <c r="BL452" s="18" t="s">
        <v>210</v>
      </c>
      <c r="BM452" s="178" t="s">
        <v>1212</v>
      </c>
    </row>
    <row r="453" s="2" customFormat="1" ht="24.15" customHeight="1">
      <c r="A453" s="37"/>
      <c r="B453" s="165"/>
      <c r="C453" s="166" t="s">
        <v>1213</v>
      </c>
      <c r="D453" s="166" t="s">
        <v>141</v>
      </c>
      <c r="E453" s="167" t="s">
        <v>1214</v>
      </c>
      <c r="F453" s="168" t="s">
        <v>1215</v>
      </c>
      <c r="G453" s="169" t="s">
        <v>154</v>
      </c>
      <c r="H453" s="170">
        <v>15.51</v>
      </c>
      <c r="I453" s="171"/>
      <c r="J453" s="172">
        <f>ROUND(I453*H453,2)</f>
        <v>0</v>
      </c>
      <c r="K453" s="173"/>
      <c r="L453" s="38"/>
      <c r="M453" s="174" t="s">
        <v>1</v>
      </c>
      <c r="N453" s="175" t="s">
        <v>40</v>
      </c>
      <c r="O453" s="76"/>
      <c r="P453" s="176">
        <f>O453*H453</f>
        <v>0</v>
      </c>
      <c r="Q453" s="176">
        <v>0.00020000000000000001</v>
      </c>
      <c r="R453" s="176">
        <f>Q453*H453</f>
        <v>0.0031020000000000002</v>
      </c>
      <c r="S453" s="176">
        <v>0</v>
      </c>
      <c r="T453" s="177">
        <f>S453*H453</f>
        <v>0</v>
      </c>
      <c r="U453" s="37"/>
      <c r="V453" s="37"/>
      <c r="W453" s="37"/>
      <c r="X453" s="37"/>
      <c r="Y453" s="37"/>
      <c r="Z453" s="37"/>
      <c r="AA453" s="37"/>
      <c r="AB453" s="37"/>
      <c r="AC453" s="37"/>
      <c r="AD453" s="37"/>
      <c r="AE453" s="37"/>
      <c r="AR453" s="178" t="s">
        <v>210</v>
      </c>
      <c r="AT453" s="178" t="s">
        <v>141</v>
      </c>
      <c r="AU453" s="178" t="s">
        <v>146</v>
      </c>
      <c r="AY453" s="18" t="s">
        <v>138</v>
      </c>
      <c r="BE453" s="179">
        <f>IF(N453="základní",J453,0)</f>
        <v>0</v>
      </c>
      <c r="BF453" s="179">
        <f>IF(N453="snížená",J453,0)</f>
        <v>0</v>
      </c>
      <c r="BG453" s="179">
        <f>IF(N453="zákl. přenesená",J453,0)</f>
        <v>0</v>
      </c>
      <c r="BH453" s="179">
        <f>IF(N453="sníž. přenesená",J453,0)</f>
        <v>0</v>
      </c>
      <c r="BI453" s="179">
        <f>IF(N453="nulová",J453,0)</f>
        <v>0</v>
      </c>
      <c r="BJ453" s="18" t="s">
        <v>146</v>
      </c>
      <c r="BK453" s="179">
        <f>ROUND(I453*H453,2)</f>
        <v>0</v>
      </c>
      <c r="BL453" s="18" t="s">
        <v>210</v>
      </c>
      <c r="BM453" s="178" t="s">
        <v>1216</v>
      </c>
    </row>
    <row r="454" s="2" customFormat="1" ht="37.8" customHeight="1">
      <c r="A454" s="37"/>
      <c r="B454" s="165"/>
      <c r="C454" s="166" t="s">
        <v>1217</v>
      </c>
      <c r="D454" s="166" t="s">
        <v>141</v>
      </c>
      <c r="E454" s="167" t="s">
        <v>1218</v>
      </c>
      <c r="F454" s="168" t="s">
        <v>1219</v>
      </c>
      <c r="G454" s="169" t="s">
        <v>154</v>
      </c>
      <c r="H454" s="170">
        <v>15.51</v>
      </c>
      <c r="I454" s="171"/>
      <c r="J454" s="172">
        <f>ROUND(I454*H454,2)</f>
        <v>0</v>
      </c>
      <c r="K454" s="173"/>
      <c r="L454" s="38"/>
      <c r="M454" s="174" t="s">
        <v>1</v>
      </c>
      <c r="N454" s="175" t="s">
        <v>40</v>
      </c>
      <c r="O454" s="76"/>
      <c r="P454" s="176">
        <f>O454*H454</f>
        <v>0</v>
      </c>
      <c r="Q454" s="176">
        <v>0.017999999999999999</v>
      </c>
      <c r="R454" s="176">
        <f>Q454*H454</f>
        <v>0.27917999999999998</v>
      </c>
      <c r="S454" s="176">
        <v>0</v>
      </c>
      <c r="T454" s="177">
        <f>S454*H454</f>
        <v>0</v>
      </c>
      <c r="U454" s="37"/>
      <c r="V454" s="37"/>
      <c r="W454" s="37"/>
      <c r="X454" s="37"/>
      <c r="Y454" s="37"/>
      <c r="Z454" s="37"/>
      <c r="AA454" s="37"/>
      <c r="AB454" s="37"/>
      <c r="AC454" s="37"/>
      <c r="AD454" s="37"/>
      <c r="AE454" s="37"/>
      <c r="AR454" s="178" t="s">
        <v>210</v>
      </c>
      <c r="AT454" s="178" t="s">
        <v>141</v>
      </c>
      <c r="AU454" s="178" t="s">
        <v>146</v>
      </c>
      <c r="AY454" s="18" t="s">
        <v>138</v>
      </c>
      <c r="BE454" s="179">
        <f>IF(N454="základní",J454,0)</f>
        <v>0</v>
      </c>
      <c r="BF454" s="179">
        <f>IF(N454="snížená",J454,0)</f>
        <v>0</v>
      </c>
      <c r="BG454" s="179">
        <f>IF(N454="zákl. přenesená",J454,0)</f>
        <v>0</v>
      </c>
      <c r="BH454" s="179">
        <f>IF(N454="sníž. přenesená",J454,0)</f>
        <v>0</v>
      </c>
      <c r="BI454" s="179">
        <f>IF(N454="nulová",J454,0)</f>
        <v>0</v>
      </c>
      <c r="BJ454" s="18" t="s">
        <v>146</v>
      </c>
      <c r="BK454" s="179">
        <f>ROUND(I454*H454,2)</f>
        <v>0</v>
      </c>
      <c r="BL454" s="18" t="s">
        <v>210</v>
      </c>
      <c r="BM454" s="178" t="s">
        <v>1220</v>
      </c>
    </row>
    <row r="455" s="2" customFormat="1" ht="24.15" customHeight="1">
      <c r="A455" s="37"/>
      <c r="B455" s="165"/>
      <c r="C455" s="166" t="s">
        <v>1221</v>
      </c>
      <c r="D455" s="166" t="s">
        <v>141</v>
      </c>
      <c r="E455" s="167" t="s">
        <v>1222</v>
      </c>
      <c r="F455" s="168" t="s">
        <v>1223</v>
      </c>
      <c r="G455" s="169" t="s">
        <v>154</v>
      </c>
      <c r="H455" s="170">
        <v>15.51</v>
      </c>
      <c r="I455" s="171"/>
      <c r="J455" s="172">
        <f>ROUND(I455*H455,2)</f>
        <v>0</v>
      </c>
      <c r="K455" s="173"/>
      <c r="L455" s="38"/>
      <c r="M455" s="174" t="s">
        <v>1</v>
      </c>
      <c r="N455" s="175" t="s">
        <v>40</v>
      </c>
      <c r="O455" s="76"/>
      <c r="P455" s="176">
        <f>O455*H455</f>
        <v>0</v>
      </c>
      <c r="Q455" s="176">
        <v>0</v>
      </c>
      <c r="R455" s="176">
        <f>Q455*H455</f>
        <v>0</v>
      </c>
      <c r="S455" s="176">
        <v>0.0030000000000000001</v>
      </c>
      <c r="T455" s="177">
        <f>S455*H455</f>
        <v>0.046530000000000002</v>
      </c>
      <c r="U455" s="37"/>
      <c r="V455" s="37"/>
      <c r="W455" s="37"/>
      <c r="X455" s="37"/>
      <c r="Y455" s="37"/>
      <c r="Z455" s="37"/>
      <c r="AA455" s="37"/>
      <c r="AB455" s="37"/>
      <c r="AC455" s="37"/>
      <c r="AD455" s="37"/>
      <c r="AE455" s="37"/>
      <c r="AR455" s="178" t="s">
        <v>210</v>
      </c>
      <c r="AT455" s="178" t="s">
        <v>141</v>
      </c>
      <c r="AU455" s="178" t="s">
        <v>146</v>
      </c>
      <c r="AY455" s="18" t="s">
        <v>138</v>
      </c>
      <c r="BE455" s="179">
        <f>IF(N455="základní",J455,0)</f>
        <v>0</v>
      </c>
      <c r="BF455" s="179">
        <f>IF(N455="snížená",J455,0)</f>
        <v>0</v>
      </c>
      <c r="BG455" s="179">
        <f>IF(N455="zákl. přenesená",J455,0)</f>
        <v>0</v>
      </c>
      <c r="BH455" s="179">
        <f>IF(N455="sníž. přenesená",J455,0)</f>
        <v>0</v>
      </c>
      <c r="BI455" s="179">
        <f>IF(N455="nulová",J455,0)</f>
        <v>0</v>
      </c>
      <c r="BJ455" s="18" t="s">
        <v>146</v>
      </c>
      <c r="BK455" s="179">
        <f>ROUND(I455*H455,2)</f>
        <v>0</v>
      </c>
      <c r="BL455" s="18" t="s">
        <v>210</v>
      </c>
      <c r="BM455" s="178" t="s">
        <v>1224</v>
      </c>
    </row>
    <row r="456" s="2" customFormat="1" ht="24.15" customHeight="1">
      <c r="A456" s="37"/>
      <c r="B456" s="165"/>
      <c r="C456" s="166" t="s">
        <v>1225</v>
      </c>
      <c r="D456" s="166" t="s">
        <v>141</v>
      </c>
      <c r="E456" s="167" t="s">
        <v>1226</v>
      </c>
      <c r="F456" s="168" t="s">
        <v>1227</v>
      </c>
      <c r="G456" s="169" t="s">
        <v>144</v>
      </c>
      <c r="H456" s="170">
        <v>10</v>
      </c>
      <c r="I456" s="171"/>
      <c r="J456" s="172">
        <f>ROUND(I456*H456,2)</f>
        <v>0</v>
      </c>
      <c r="K456" s="173"/>
      <c r="L456" s="38"/>
      <c r="M456" s="174" t="s">
        <v>1</v>
      </c>
      <c r="N456" s="175" t="s">
        <v>40</v>
      </c>
      <c r="O456" s="76"/>
      <c r="P456" s="176">
        <f>O456*H456</f>
        <v>0</v>
      </c>
      <c r="Q456" s="176">
        <v>0.00035</v>
      </c>
      <c r="R456" s="176">
        <f>Q456*H456</f>
        <v>0.0035000000000000001</v>
      </c>
      <c r="S456" s="176">
        <v>0.0030000000000000001</v>
      </c>
      <c r="T456" s="177">
        <f>S456*H456</f>
        <v>0.029999999999999999</v>
      </c>
      <c r="U456" s="37"/>
      <c r="V456" s="37"/>
      <c r="W456" s="37"/>
      <c r="X456" s="37"/>
      <c r="Y456" s="37"/>
      <c r="Z456" s="37"/>
      <c r="AA456" s="37"/>
      <c r="AB456" s="37"/>
      <c r="AC456" s="37"/>
      <c r="AD456" s="37"/>
      <c r="AE456" s="37"/>
      <c r="AR456" s="178" t="s">
        <v>210</v>
      </c>
      <c r="AT456" s="178" t="s">
        <v>141</v>
      </c>
      <c r="AU456" s="178" t="s">
        <v>146</v>
      </c>
      <c r="AY456" s="18" t="s">
        <v>138</v>
      </c>
      <c r="BE456" s="179">
        <f>IF(N456="základní",J456,0)</f>
        <v>0</v>
      </c>
      <c r="BF456" s="179">
        <f>IF(N456="snížená",J456,0)</f>
        <v>0</v>
      </c>
      <c r="BG456" s="179">
        <f>IF(N456="zákl. přenesená",J456,0)</f>
        <v>0</v>
      </c>
      <c r="BH456" s="179">
        <f>IF(N456="sníž. přenesená",J456,0)</f>
        <v>0</v>
      </c>
      <c r="BI456" s="179">
        <f>IF(N456="nulová",J456,0)</f>
        <v>0</v>
      </c>
      <c r="BJ456" s="18" t="s">
        <v>146</v>
      </c>
      <c r="BK456" s="179">
        <f>ROUND(I456*H456,2)</f>
        <v>0</v>
      </c>
      <c r="BL456" s="18" t="s">
        <v>210</v>
      </c>
      <c r="BM456" s="178" t="s">
        <v>1228</v>
      </c>
    </row>
    <row r="457" s="2" customFormat="1" ht="16.5" customHeight="1">
      <c r="A457" s="37"/>
      <c r="B457" s="165"/>
      <c r="C457" s="166" t="s">
        <v>1229</v>
      </c>
      <c r="D457" s="166" t="s">
        <v>141</v>
      </c>
      <c r="E457" s="167" t="s">
        <v>1230</v>
      </c>
      <c r="F457" s="168" t="s">
        <v>1231</v>
      </c>
      <c r="G457" s="169" t="s">
        <v>154</v>
      </c>
      <c r="H457" s="170">
        <v>15.51</v>
      </c>
      <c r="I457" s="171"/>
      <c r="J457" s="172">
        <f>ROUND(I457*H457,2)</f>
        <v>0</v>
      </c>
      <c r="K457" s="173"/>
      <c r="L457" s="38"/>
      <c r="M457" s="174" t="s">
        <v>1</v>
      </c>
      <c r="N457" s="175" t="s">
        <v>40</v>
      </c>
      <c r="O457" s="76"/>
      <c r="P457" s="176">
        <f>O457*H457</f>
        <v>0</v>
      </c>
      <c r="Q457" s="176">
        <v>0.00040000000000000002</v>
      </c>
      <c r="R457" s="176">
        <f>Q457*H457</f>
        <v>0.0062040000000000003</v>
      </c>
      <c r="S457" s="176">
        <v>0</v>
      </c>
      <c r="T457" s="177">
        <f>S457*H457</f>
        <v>0</v>
      </c>
      <c r="U457" s="37"/>
      <c r="V457" s="37"/>
      <c r="W457" s="37"/>
      <c r="X457" s="37"/>
      <c r="Y457" s="37"/>
      <c r="Z457" s="37"/>
      <c r="AA457" s="37"/>
      <c r="AB457" s="37"/>
      <c r="AC457" s="37"/>
      <c r="AD457" s="37"/>
      <c r="AE457" s="37"/>
      <c r="AR457" s="178" t="s">
        <v>210</v>
      </c>
      <c r="AT457" s="178" t="s">
        <v>141</v>
      </c>
      <c r="AU457" s="178" t="s">
        <v>146</v>
      </c>
      <c r="AY457" s="18" t="s">
        <v>138</v>
      </c>
      <c r="BE457" s="179">
        <f>IF(N457="základní",J457,0)</f>
        <v>0</v>
      </c>
      <c r="BF457" s="179">
        <f>IF(N457="snížená",J457,0)</f>
        <v>0</v>
      </c>
      <c r="BG457" s="179">
        <f>IF(N457="zákl. přenesená",J457,0)</f>
        <v>0</v>
      </c>
      <c r="BH457" s="179">
        <f>IF(N457="sníž. přenesená",J457,0)</f>
        <v>0</v>
      </c>
      <c r="BI457" s="179">
        <f>IF(N457="nulová",J457,0)</f>
        <v>0</v>
      </c>
      <c r="BJ457" s="18" t="s">
        <v>146</v>
      </c>
      <c r="BK457" s="179">
        <f>ROUND(I457*H457,2)</f>
        <v>0</v>
      </c>
      <c r="BL457" s="18" t="s">
        <v>210</v>
      </c>
      <c r="BM457" s="178" t="s">
        <v>1232</v>
      </c>
    </row>
    <row r="458" s="2" customFormat="1" ht="24.15" customHeight="1">
      <c r="A458" s="37"/>
      <c r="B458" s="165"/>
      <c r="C458" s="196" t="s">
        <v>1233</v>
      </c>
      <c r="D458" s="196" t="s">
        <v>356</v>
      </c>
      <c r="E458" s="197" t="s">
        <v>1234</v>
      </c>
      <c r="F458" s="198" t="s">
        <v>1235</v>
      </c>
      <c r="G458" s="199" t="s">
        <v>154</v>
      </c>
      <c r="H458" s="200">
        <v>19.388000000000002</v>
      </c>
      <c r="I458" s="201"/>
      <c r="J458" s="202">
        <f>ROUND(I458*H458,2)</f>
        <v>0</v>
      </c>
      <c r="K458" s="203"/>
      <c r="L458" s="204"/>
      <c r="M458" s="205" t="s">
        <v>1</v>
      </c>
      <c r="N458" s="206" t="s">
        <v>40</v>
      </c>
      <c r="O458" s="76"/>
      <c r="P458" s="176">
        <f>O458*H458</f>
        <v>0</v>
      </c>
      <c r="Q458" s="176">
        <v>0.002</v>
      </c>
      <c r="R458" s="176">
        <f>Q458*H458</f>
        <v>0.038776000000000005</v>
      </c>
      <c r="S458" s="176">
        <v>0</v>
      </c>
      <c r="T458" s="177">
        <f>S458*H458</f>
        <v>0</v>
      </c>
      <c r="U458" s="37"/>
      <c r="V458" s="37"/>
      <c r="W458" s="37"/>
      <c r="X458" s="37"/>
      <c r="Y458" s="37"/>
      <c r="Z458" s="37"/>
      <c r="AA458" s="37"/>
      <c r="AB458" s="37"/>
      <c r="AC458" s="37"/>
      <c r="AD458" s="37"/>
      <c r="AE458" s="37"/>
      <c r="AR458" s="178" t="s">
        <v>286</v>
      </c>
      <c r="AT458" s="178" t="s">
        <v>356</v>
      </c>
      <c r="AU458" s="178" t="s">
        <v>146</v>
      </c>
      <c r="AY458" s="18" t="s">
        <v>138</v>
      </c>
      <c r="BE458" s="179">
        <f>IF(N458="základní",J458,0)</f>
        <v>0</v>
      </c>
      <c r="BF458" s="179">
        <f>IF(N458="snížená",J458,0)</f>
        <v>0</v>
      </c>
      <c r="BG458" s="179">
        <f>IF(N458="zákl. přenesená",J458,0)</f>
        <v>0</v>
      </c>
      <c r="BH458" s="179">
        <f>IF(N458="sníž. přenesená",J458,0)</f>
        <v>0</v>
      </c>
      <c r="BI458" s="179">
        <f>IF(N458="nulová",J458,0)</f>
        <v>0</v>
      </c>
      <c r="BJ458" s="18" t="s">
        <v>146</v>
      </c>
      <c r="BK458" s="179">
        <f>ROUND(I458*H458,2)</f>
        <v>0</v>
      </c>
      <c r="BL458" s="18" t="s">
        <v>210</v>
      </c>
      <c r="BM458" s="178" t="s">
        <v>1236</v>
      </c>
    </row>
    <row r="459" s="13" customFormat="1">
      <c r="A459" s="13"/>
      <c r="B459" s="180"/>
      <c r="C459" s="13"/>
      <c r="D459" s="181" t="s">
        <v>169</v>
      </c>
      <c r="E459" s="13"/>
      <c r="F459" s="183" t="s">
        <v>1237</v>
      </c>
      <c r="G459" s="13"/>
      <c r="H459" s="184">
        <v>19.388000000000002</v>
      </c>
      <c r="I459" s="185"/>
      <c r="J459" s="13"/>
      <c r="K459" s="13"/>
      <c r="L459" s="180"/>
      <c r="M459" s="186"/>
      <c r="N459" s="187"/>
      <c r="O459" s="187"/>
      <c r="P459" s="187"/>
      <c r="Q459" s="187"/>
      <c r="R459" s="187"/>
      <c r="S459" s="187"/>
      <c r="T459" s="188"/>
      <c r="U459" s="13"/>
      <c r="V459" s="13"/>
      <c r="W459" s="13"/>
      <c r="X459" s="13"/>
      <c r="Y459" s="13"/>
      <c r="Z459" s="13"/>
      <c r="AA459" s="13"/>
      <c r="AB459" s="13"/>
      <c r="AC459" s="13"/>
      <c r="AD459" s="13"/>
      <c r="AE459" s="13"/>
      <c r="AT459" s="182" t="s">
        <v>169</v>
      </c>
      <c r="AU459" s="182" t="s">
        <v>146</v>
      </c>
      <c r="AV459" s="13" t="s">
        <v>146</v>
      </c>
      <c r="AW459" s="13" t="s">
        <v>3</v>
      </c>
      <c r="AX459" s="13" t="s">
        <v>79</v>
      </c>
      <c r="AY459" s="182" t="s">
        <v>138</v>
      </c>
    </row>
    <row r="460" s="2" customFormat="1" ht="24.15" customHeight="1">
      <c r="A460" s="37"/>
      <c r="B460" s="165"/>
      <c r="C460" s="166" t="s">
        <v>1238</v>
      </c>
      <c r="D460" s="166" t="s">
        <v>141</v>
      </c>
      <c r="E460" s="167" t="s">
        <v>1239</v>
      </c>
      <c r="F460" s="168" t="s">
        <v>1240</v>
      </c>
      <c r="G460" s="169" t="s">
        <v>150</v>
      </c>
      <c r="H460" s="170">
        <v>8</v>
      </c>
      <c r="I460" s="171"/>
      <c r="J460" s="172">
        <f>ROUND(I460*H460,2)</f>
        <v>0</v>
      </c>
      <c r="K460" s="173"/>
      <c r="L460" s="38"/>
      <c r="M460" s="174" t="s">
        <v>1</v>
      </c>
      <c r="N460" s="175" t="s">
        <v>40</v>
      </c>
      <c r="O460" s="76"/>
      <c r="P460" s="176">
        <f>O460*H460</f>
        <v>0</v>
      </c>
      <c r="Q460" s="176">
        <v>2.0000000000000002E-05</v>
      </c>
      <c r="R460" s="176">
        <f>Q460*H460</f>
        <v>0.00016000000000000001</v>
      </c>
      <c r="S460" s="176">
        <v>0</v>
      </c>
      <c r="T460" s="177">
        <f>S460*H460</f>
        <v>0</v>
      </c>
      <c r="U460" s="37"/>
      <c r="V460" s="37"/>
      <c r="W460" s="37"/>
      <c r="X460" s="37"/>
      <c r="Y460" s="37"/>
      <c r="Z460" s="37"/>
      <c r="AA460" s="37"/>
      <c r="AB460" s="37"/>
      <c r="AC460" s="37"/>
      <c r="AD460" s="37"/>
      <c r="AE460" s="37"/>
      <c r="AR460" s="178" t="s">
        <v>210</v>
      </c>
      <c r="AT460" s="178" t="s">
        <v>141</v>
      </c>
      <c r="AU460" s="178" t="s">
        <v>146</v>
      </c>
      <c r="AY460" s="18" t="s">
        <v>138</v>
      </c>
      <c r="BE460" s="179">
        <f>IF(N460="základní",J460,0)</f>
        <v>0</v>
      </c>
      <c r="BF460" s="179">
        <f>IF(N460="snížená",J460,0)</f>
        <v>0</v>
      </c>
      <c r="BG460" s="179">
        <f>IF(N460="zákl. přenesená",J460,0)</f>
        <v>0</v>
      </c>
      <c r="BH460" s="179">
        <f>IF(N460="sníž. přenesená",J460,0)</f>
        <v>0</v>
      </c>
      <c r="BI460" s="179">
        <f>IF(N460="nulová",J460,0)</f>
        <v>0</v>
      </c>
      <c r="BJ460" s="18" t="s">
        <v>146</v>
      </c>
      <c r="BK460" s="179">
        <f>ROUND(I460*H460,2)</f>
        <v>0</v>
      </c>
      <c r="BL460" s="18" t="s">
        <v>210</v>
      </c>
      <c r="BM460" s="178" t="s">
        <v>1241</v>
      </c>
    </row>
    <row r="461" s="2" customFormat="1" ht="21.75" customHeight="1">
      <c r="A461" s="37"/>
      <c r="B461" s="165"/>
      <c r="C461" s="166" t="s">
        <v>1242</v>
      </c>
      <c r="D461" s="166" t="s">
        <v>141</v>
      </c>
      <c r="E461" s="167" t="s">
        <v>1243</v>
      </c>
      <c r="F461" s="168" t="s">
        <v>1244</v>
      </c>
      <c r="G461" s="169" t="s">
        <v>150</v>
      </c>
      <c r="H461" s="170">
        <v>21</v>
      </c>
      <c r="I461" s="171"/>
      <c r="J461" s="172">
        <f>ROUND(I461*H461,2)</f>
        <v>0</v>
      </c>
      <c r="K461" s="173"/>
      <c r="L461" s="38"/>
      <c r="M461" s="174" t="s">
        <v>1</v>
      </c>
      <c r="N461" s="175" t="s">
        <v>40</v>
      </c>
      <c r="O461" s="76"/>
      <c r="P461" s="176">
        <f>O461*H461</f>
        <v>0</v>
      </c>
      <c r="Q461" s="176">
        <v>0</v>
      </c>
      <c r="R461" s="176">
        <f>Q461*H461</f>
        <v>0</v>
      </c>
      <c r="S461" s="176">
        <v>0.00029999999999999997</v>
      </c>
      <c r="T461" s="177">
        <f>S461*H461</f>
        <v>0.0062999999999999992</v>
      </c>
      <c r="U461" s="37"/>
      <c r="V461" s="37"/>
      <c r="W461" s="37"/>
      <c r="X461" s="37"/>
      <c r="Y461" s="37"/>
      <c r="Z461" s="37"/>
      <c r="AA461" s="37"/>
      <c r="AB461" s="37"/>
      <c r="AC461" s="37"/>
      <c r="AD461" s="37"/>
      <c r="AE461" s="37"/>
      <c r="AR461" s="178" t="s">
        <v>210</v>
      </c>
      <c r="AT461" s="178" t="s">
        <v>141</v>
      </c>
      <c r="AU461" s="178" t="s">
        <v>146</v>
      </c>
      <c r="AY461" s="18" t="s">
        <v>138</v>
      </c>
      <c r="BE461" s="179">
        <f>IF(N461="základní",J461,0)</f>
        <v>0</v>
      </c>
      <c r="BF461" s="179">
        <f>IF(N461="snížená",J461,0)</f>
        <v>0</v>
      </c>
      <c r="BG461" s="179">
        <f>IF(N461="zákl. přenesená",J461,0)</f>
        <v>0</v>
      </c>
      <c r="BH461" s="179">
        <f>IF(N461="sníž. přenesená",J461,0)</f>
        <v>0</v>
      </c>
      <c r="BI461" s="179">
        <f>IF(N461="nulová",J461,0)</f>
        <v>0</v>
      </c>
      <c r="BJ461" s="18" t="s">
        <v>146</v>
      </c>
      <c r="BK461" s="179">
        <f>ROUND(I461*H461,2)</f>
        <v>0</v>
      </c>
      <c r="BL461" s="18" t="s">
        <v>210</v>
      </c>
      <c r="BM461" s="178" t="s">
        <v>1245</v>
      </c>
    </row>
    <row r="462" s="2" customFormat="1" ht="16.5" customHeight="1">
      <c r="A462" s="37"/>
      <c r="B462" s="165"/>
      <c r="C462" s="166" t="s">
        <v>1246</v>
      </c>
      <c r="D462" s="166" t="s">
        <v>141</v>
      </c>
      <c r="E462" s="167" t="s">
        <v>1247</v>
      </c>
      <c r="F462" s="168" t="s">
        <v>1248</v>
      </c>
      <c r="G462" s="169" t="s">
        <v>150</v>
      </c>
      <c r="H462" s="170">
        <v>21</v>
      </c>
      <c r="I462" s="171"/>
      <c r="J462" s="172">
        <f>ROUND(I462*H462,2)</f>
        <v>0</v>
      </c>
      <c r="K462" s="173"/>
      <c r="L462" s="38"/>
      <c r="M462" s="174" t="s">
        <v>1</v>
      </c>
      <c r="N462" s="175" t="s">
        <v>40</v>
      </c>
      <c r="O462" s="76"/>
      <c r="P462" s="176">
        <f>O462*H462</f>
        <v>0</v>
      </c>
      <c r="Q462" s="176">
        <v>1.0000000000000001E-05</v>
      </c>
      <c r="R462" s="176">
        <f>Q462*H462</f>
        <v>0.00021000000000000001</v>
      </c>
      <c r="S462" s="176">
        <v>0</v>
      </c>
      <c r="T462" s="177">
        <f>S462*H462</f>
        <v>0</v>
      </c>
      <c r="U462" s="37"/>
      <c r="V462" s="37"/>
      <c r="W462" s="37"/>
      <c r="X462" s="37"/>
      <c r="Y462" s="37"/>
      <c r="Z462" s="37"/>
      <c r="AA462" s="37"/>
      <c r="AB462" s="37"/>
      <c r="AC462" s="37"/>
      <c r="AD462" s="37"/>
      <c r="AE462" s="37"/>
      <c r="AR462" s="178" t="s">
        <v>210</v>
      </c>
      <c r="AT462" s="178" t="s">
        <v>141</v>
      </c>
      <c r="AU462" s="178" t="s">
        <v>146</v>
      </c>
      <c r="AY462" s="18" t="s">
        <v>138</v>
      </c>
      <c r="BE462" s="179">
        <f>IF(N462="základní",J462,0)</f>
        <v>0</v>
      </c>
      <c r="BF462" s="179">
        <f>IF(N462="snížená",J462,0)</f>
        <v>0</v>
      </c>
      <c r="BG462" s="179">
        <f>IF(N462="zákl. přenesená",J462,0)</f>
        <v>0</v>
      </c>
      <c r="BH462" s="179">
        <f>IF(N462="sníž. přenesená",J462,0)</f>
        <v>0</v>
      </c>
      <c r="BI462" s="179">
        <f>IF(N462="nulová",J462,0)</f>
        <v>0</v>
      </c>
      <c r="BJ462" s="18" t="s">
        <v>146</v>
      </c>
      <c r="BK462" s="179">
        <f>ROUND(I462*H462,2)</f>
        <v>0</v>
      </c>
      <c r="BL462" s="18" t="s">
        <v>210</v>
      </c>
      <c r="BM462" s="178" t="s">
        <v>1249</v>
      </c>
    </row>
    <row r="463" s="2" customFormat="1" ht="16.5" customHeight="1">
      <c r="A463" s="37"/>
      <c r="B463" s="165"/>
      <c r="C463" s="196" t="s">
        <v>1250</v>
      </c>
      <c r="D463" s="196" t="s">
        <v>356</v>
      </c>
      <c r="E463" s="197" t="s">
        <v>1251</v>
      </c>
      <c r="F463" s="198" t="s">
        <v>1252</v>
      </c>
      <c r="G463" s="199" t="s">
        <v>150</v>
      </c>
      <c r="H463" s="200">
        <v>25.5</v>
      </c>
      <c r="I463" s="201"/>
      <c r="J463" s="202">
        <f>ROUND(I463*H463,2)</f>
        <v>0</v>
      </c>
      <c r="K463" s="203"/>
      <c r="L463" s="204"/>
      <c r="M463" s="205" t="s">
        <v>1</v>
      </c>
      <c r="N463" s="206" t="s">
        <v>40</v>
      </c>
      <c r="O463" s="76"/>
      <c r="P463" s="176">
        <f>O463*H463</f>
        <v>0</v>
      </c>
      <c r="Q463" s="176">
        <v>0.00027999999999999998</v>
      </c>
      <c r="R463" s="176">
        <f>Q463*H463</f>
        <v>0.0071399999999999996</v>
      </c>
      <c r="S463" s="176">
        <v>0</v>
      </c>
      <c r="T463" s="177">
        <f>S463*H463</f>
        <v>0</v>
      </c>
      <c r="U463" s="37"/>
      <c r="V463" s="37"/>
      <c r="W463" s="37"/>
      <c r="X463" s="37"/>
      <c r="Y463" s="37"/>
      <c r="Z463" s="37"/>
      <c r="AA463" s="37"/>
      <c r="AB463" s="37"/>
      <c r="AC463" s="37"/>
      <c r="AD463" s="37"/>
      <c r="AE463" s="37"/>
      <c r="AR463" s="178" t="s">
        <v>286</v>
      </c>
      <c r="AT463" s="178" t="s">
        <v>356</v>
      </c>
      <c r="AU463" s="178" t="s">
        <v>146</v>
      </c>
      <c r="AY463" s="18" t="s">
        <v>138</v>
      </c>
      <c r="BE463" s="179">
        <f>IF(N463="základní",J463,0)</f>
        <v>0</v>
      </c>
      <c r="BF463" s="179">
        <f>IF(N463="snížená",J463,0)</f>
        <v>0</v>
      </c>
      <c r="BG463" s="179">
        <f>IF(N463="zákl. přenesená",J463,0)</f>
        <v>0</v>
      </c>
      <c r="BH463" s="179">
        <f>IF(N463="sníž. přenesená",J463,0)</f>
        <v>0</v>
      </c>
      <c r="BI463" s="179">
        <f>IF(N463="nulová",J463,0)</f>
        <v>0</v>
      </c>
      <c r="BJ463" s="18" t="s">
        <v>146</v>
      </c>
      <c r="BK463" s="179">
        <f>ROUND(I463*H463,2)</f>
        <v>0</v>
      </c>
      <c r="BL463" s="18" t="s">
        <v>210</v>
      </c>
      <c r="BM463" s="178" t="s">
        <v>1253</v>
      </c>
    </row>
    <row r="464" s="13" customFormat="1">
      <c r="A464" s="13"/>
      <c r="B464" s="180"/>
      <c r="C464" s="13"/>
      <c r="D464" s="181" t="s">
        <v>169</v>
      </c>
      <c r="E464" s="13"/>
      <c r="F464" s="183" t="s">
        <v>1254</v>
      </c>
      <c r="G464" s="13"/>
      <c r="H464" s="184">
        <v>25.5</v>
      </c>
      <c r="I464" s="185"/>
      <c r="J464" s="13"/>
      <c r="K464" s="13"/>
      <c r="L464" s="180"/>
      <c r="M464" s="186"/>
      <c r="N464" s="187"/>
      <c r="O464" s="187"/>
      <c r="P464" s="187"/>
      <c r="Q464" s="187"/>
      <c r="R464" s="187"/>
      <c r="S464" s="187"/>
      <c r="T464" s="188"/>
      <c r="U464" s="13"/>
      <c r="V464" s="13"/>
      <c r="W464" s="13"/>
      <c r="X464" s="13"/>
      <c r="Y464" s="13"/>
      <c r="Z464" s="13"/>
      <c r="AA464" s="13"/>
      <c r="AB464" s="13"/>
      <c r="AC464" s="13"/>
      <c r="AD464" s="13"/>
      <c r="AE464" s="13"/>
      <c r="AT464" s="182" t="s">
        <v>169</v>
      </c>
      <c r="AU464" s="182" t="s">
        <v>146</v>
      </c>
      <c r="AV464" s="13" t="s">
        <v>146</v>
      </c>
      <c r="AW464" s="13" t="s">
        <v>3</v>
      </c>
      <c r="AX464" s="13" t="s">
        <v>79</v>
      </c>
      <c r="AY464" s="182" t="s">
        <v>138</v>
      </c>
    </row>
    <row r="465" s="2" customFormat="1" ht="16.5" customHeight="1">
      <c r="A465" s="37"/>
      <c r="B465" s="165"/>
      <c r="C465" s="166" t="s">
        <v>1255</v>
      </c>
      <c r="D465" s="166" t="s">
        <v>141</v>
      </c>
      <c r="E465" s="167" t="s">
        <v>1256</v>
      </c>
      <c r="F465" s="168" t="s">
        <v>1257</v>
      </c>
      <c r="G465" s="169" t="s">
        <v>154</v>
      </c>
      <c r="H465" s="170">
        <v>15.51</v>
      </c>
      <c r="I465" s="171"/>
      <c r="J465" s="172">
        <f>ROUND(I465*H465,2)</f>
        <v>0</v>
      </c>
      <c r="K465" s="173"/>
      <c r="L465" s="38"/>
      <c r="M465" s="174" t="s">
        <v>1</v>
      </c>
      <c r="N465" s="175" t="s">
        <v>40</v>
      </c>
      <c r="O465" s="76"/>
      <c r="P465" s="176">
        <f>O465*H465</f>
        <v>0</v>
      </c>
      <c r="Q465" s="176">
        <v>0</v>
      </c>
      <c r="R465" s="176">
        <f>Q465*H465</f>
        <v>0</v>
      </c>
      <c r="S465" s="176">
        <v>0</v>
      </c>
      <c r="T465" s="177">
        <f>S465*H465</f>
        <v>0</v>
      </c>
      <c r="U465" s="37"/>
      <c r="V465" s="37"/>
      <c r="W465" s="37"/>
      <c r="X465" s="37"/>
      <c r="Y465" s="37"/>
      <c r="Z465" s="37"/>
      <c r="AA465" s="37"/>
      <c r="AB465" s="37"/>
      <c r="AC465" s="37"/>
      <c r="AD465" s="37"/>
      <c r="AE465" s="37"/>
      <c r="AR465" s="178" t="s">
        <v>210</v>
      </c>
      <c r="AT465" s="178" t="s">
        <v>141</v>
      </c>
      <c r="AU465" s="178" t="s">
        <v>146</v>
      </c>
      <c r="AY465" s="18" t="s">
        <v>138</v>
      </c>
      <c r="BE465" s="179">
        <f>IF(N465="základní",J465,0)</f>
        <v>0</v>
      </c>
      <c r="BF465" s="179">
        <f>IF(N465="snížená",J465,0)</f>
        <v>0</v>
      </c>
      <c r="BG465" s="179">
        <f>IF(N465="zákl. přenesená",J465,0)</f>
        <v>0</v>
      </c>
      <c r="BH465" s="179">
        <f>IF(N465="sníž. přenesená",J465,0)</f>
        <v>0</v>
      </c>
      <c r="BI465" s="179">
        <f>IF(N465="nulová",J465,0)</f>
        <v>0</v>
      </c>
      <c r="BJ465" s="18" t="s">
        <v>146</v>
      </c>
      <c r="BK465" s="179">
        <f>ROUND(I465*H465,2)</f>
        <v>0</v>
      </c>
      <c r="BL465" s="18" t="s">
        <v>210</v>
      </c>
      <c r="BM465" s="178" t="s">
        <v>1258</v>
      </c>
    </row>
    <row r="466" s="2" customFormat="1" ht="24.15" customHeight="1">
      <c r="A466" s="37"/>
      <c r="B466" s="165"/>
      <c r="C466" s="166" t="s">
        <v>1259</v>
      </c>
      <c r="D466" s="166" t="s">
        <v>141</v>
      </c>
      <c r="E466" s="167" t="s">
        <v>1260</v>
      </c>
      <c r="F466" s="168" t="s">
        <v>1261</v>
      </c>
      <c r="G466" s="169" t="s">
        <v>385</v>
      </c>
      <c r="H466" s="207"/>
      <c r="I466" s="171"/>
      <c r="J466" s="172">
        <f>ROUND(I466*H466,2)</f>
        <v>0</v>
      </c>
      <c r="K466" s="173"/>
      <c r="L466" s="38"/>
      <c r="M466" s="174" t="s">
        <v>1</v>
      </c>
      <c r="N466" s="175" t="s">
        <v>40</v>
      </c>
      <c r="O466" s="76"/>
      <c r="P466" s="176">
        <f>O466*H466</f>
        <v>0</v>
      </c>
      <c r="Q466" s="176">
        <v>0</v>
      </c>
      <c r="R466" s="176">
        <f>Q466*H466</f>
        <v>0</v>
      </c>
      <c r="S466" s="176">
        <v>0</v>
      </c>
      <c r="T466" s="177">
        <f>S466*H466</f>
        <v>0</v>
      </c>
      <c r="U466" s="37"/>
      <c r="V466" s="37"/>
      <c r="W466" s="37"/>
      <c r="X466" s="37"/>
      <c r="Y466" s="37"/>
      <c r="Z466" s="37"/>
      <c r="AA466" s="37"/>
      <c r="AB466" s="37"/>
      <c r="AC466" s="37"/>
      <c r="AD466" s="37"/>
      <c r="AE466" s="37"/>
      <c r="AR466" s="178" t="s">
        <v>210</v>
      </c>
      <c r="AT466" s="178" t="s">
        <v>141</v>
      </c>
      <c r="AU466" s="178" t="s">
        <v>146</v>
      </c>
      <c r="AY466" s="18" t="s">
        <v>138</v>
      </c>
      <c r="BE466" s="179">
        <f>IF(N466="základní",J466,0)</f>
        <v>0</v>
      </c>
      <c r="BF466" s="179">
        <f>IF(N466="snížená",J466,0)</f>
        <v>0</v>
      </c>
      <c r="BG466" s="179">
        <f>IF(N466="zákl. přenesená",J466,0)</f>
        <v>0</v>
      </c>
      <c r="BH466" s="179">
        <f>IF(N466="sníž. přenesená",J466,0)</f>
        <v>0</v>
      </c>
      <c r="BI466" s="179">
        <f>IF(N466="nulová",J466,0)</f>
        <v>0</v>
      </c>
      <c r="BJ466" s="18" t="s">
        <v>146</v>
      </c>
      <c r="BK466" s="179">
        <f>ROUND(I466*H466,2)</f>
        <v>0</v>
      </c>
      <c r="BL466" s="18" t="s">
        <v>210</v>
      </c>
      <c r="BM466" s="178" t="s">
        <v>1262</v>
      </c>
    </row>
    <row r="467" s="12" customFormat="1" ht="22.8" customHeight="1">
      <c r="A467" s="12"/>
      <c r="B467" s="152"/>
      <c r="C467" s="12"/>
      <c r="D467" s="153" t="s">
        <v>73</v>
      </c>
      <c r="E467" s="163" t="s">
        <v>1263</v>
      </c>
      <c r="F467" s="163" t="s">
        <v>1264</v>
      </c>
      <c r="G467" s="12"/>
      <c r="H467" s="12"/>
      <c r="I467" s="155"/>
      <c r="J467" s="164">
        <f>BK467</f>
        <v>0</v>
      </c>
      <c r="K467" s="12"/>
      <c r="L467" s="152"/>
      <c r="M467" s="157"/>
      <c r="N467" s="158"/>
      <c r="O467" s="158"/>
      <c r="P467" s="159">
        <f>SUM(P468:P478)</f>
        <v>0</v>
      </c>
      <c r="Q467" s="158"/>
      <c r="R467" s="159">
        <f>SUM(R468:R478)</f>
        <v>1.2560963599999999</v>
      </c>
      <c r="S467" s="158"/>
      <c r="T467" s="160">
        <f>SUM(T468:T478)</f>
        <v>1.4996</v>
      </c>
      <c r="U467" s="12"/>
      <c r="V467" s="12"/>
      <c r="W467" s="12"/>
      <c r="X467" s="12"/>
      <c r="Y467" s="12"/>
      <c r="Z467" s="12"/>
      <c r="AA467" s="12"/>
      <c r="AB467" s="12"/>
      <c r="AC467" s="12"/>
      <c r="AD467" s="12"/>
      <c r="AE467" s="12"/>
      <c r="AR467" s="153" t="s">
        <v>146</v>
      </c>
      <c r="AT467" s="161" t="s">
        <v>73</v>
      </c>
      <c r="AU467" s="161" t="s">
        <v>79</v>
      </c>
      <c r="AY467" s="153" t="s">
        <v>138</v>
      </c>
      <c r="BK467" s="162">
        <f>SUM(BK468:BK478)</f>
        <v>0</v>
      </c>
    </row>
    <row r="468" s="2" customFormat="1" ht="37.8" customHeight="1">
      <c r="A468" s="37"/>
      <c r="B468" s="165"/>
      <c r="C468" s="166" t="s">
        <v>1265</v>
      </c>
      <c r="D468" s="166" t="s">
        <v>141</v>
      </c>
      <c r="E468" s="167" t="s">
        <v>1266</v>
      </c>
      <c r="F468" s="168" t="s">
        <v>1267</v>
      </c>
      <c r="G468" s="169" t="s">
        <v>154</v>
      </c>
      <c r="H468" s="170">
        <v>22.224</v>
      </c>
      <c r="I468" s="171"/>
      <c r="J468" s="172">
        <f>ROUND(I468*H468,2)</f>
        <v>0</v>
      </c>
      <c r="K468" s="173"/>
      <c r="L468" s="38"/>
      <c r="M468" s="174" t="s">
        <v>1</v>
      </c>
      <c r="N468" s="175" t="s">
        <v>40</v>
      </c>
      <c r="O468" s="76"/>
      <c r="P468" s="176">
        <f>O468*H468</f>
        <v>0</v>
      </c>
      <c r="Q468" s="176">
        <v>0.034639999999999997</v>
      </c>
      <c r="R468" s="176">
        <f>Q468*H468</f>
        <v>0.76983935999999997</v>
      </c>
      <c r="S468" s="176">
        <v>0</v>
      </c>
      <c r="T468" s="177">
        <f>S468*H468</f>
        <v>0</v>
      </c>
      <c r="U468" s="37"/>
      <c r="V468" s="37"/>
      <c r="W468" s="37"/>
      <c r="X468" s="37"/>
      <c r="Y468" s="37"/>
      <c r="Z468" s="37"/>
      <c r="AA468" s="37"/>
      <c r="AB468" s="37"/>
      <c r="AC468" s="37"/>
      <c r="AD468" s="37"/>
      <c r="AE468" s="37"/>
      <c r="AR468" s="178" t="s">
        <v>210</v>
      </c>
      <c r="AT468" s="178" t="s">
        <v>141</v>
      </c>
      <c r="AU468" s="178" t="s">
        <v>146</v>
      </c>
      <c r="AY468" s="18" t="s">
        <v>138</v>
      </c>
      <c r="BE468" s="179">
        <f>IF(N468="základní",J468,0)</f>
        <v>0</v>
      </c>
      <c r="BF468" s="179">
        <f>IF(N468="snížená",J468,0)</f>
        <v>0</v>
      </c>
      <c r="BG468" s="179">
        <f>IF(N468="zákl. přenesená",J468,0)</f>
        <v>0</v>
      </c>
      <c r="BH468" s="179">
        <f>IF(N468="sníž. přenesená",J468,0)</f>
        <v>0</v>
      </c>
      <c r="BI468" s="179">
        <f>IF(N468="nulová",J468,0)</f>
        <v>0</v>
      </c>
      <c r="BJ468" s="18" t="s">
        <v>146</v>
      </c>
      <c r="BK468" s="179">
        <f>ROUND(I468*H468,2)</f>
        <v>0</v>
      </c>
      <c r="BL468" s="18" t="s">
        <v>210</v>
      </c>
      <c r="BM468" s="178" t="s">
        <v>1268</v>
      </c>
    </row>
    <row r="469" s="14" customFormat="1">
      <c r="A469" s="14"/>
      <c r="B469" s="189"/>
      <c r="C469" s="14"/>
      <c r="D469" s="181" t="s">
        <v>169</v>
      </c>
      <c r="E469" s="190" t="s">
        <v>1</v>
      </c>
      <c r="F469" s="191" t="s">
        <v>1269</v>
      </c>
      <c r="G469" s="14"/>
      <c r="H469" s="190" t="s">
        <v>1</v>
      </c>
      <c r="I469" s="192"/>
      <c r="J469" s="14"/>
      <c r="K469" s="14"/>
      <c r="L469" s="189"/>
      <c r="M469" s="193"/>
      <c r="N469" s="194"/>
      <c r="O469" s="194"/>
      <c r="P469" s="194"/>
      <c r="Q469" s="194"/>
      <c r="R469" s="194"/>
      <c r="S469" s="194"/>
      <c r="T469" s="195"/>
      <c r="U469" s="14"/>
      <c r="V469" s="14"/>
      <c r="W469" s="14"/>
      <c r="X469" s="14"/>
      <c r="Y469" s="14"/>
      <c r="Z469" s="14"/>
      <c r="AA469" s="14"/>
      <c r="AB469" s="14"/>
      <c r="AC469" s="14"/>
      <c r="AD469" s="14"/>
      <c r="AE469" s="14"/>
      <c r="AT469" s="190" t="s">
        <v>169</v>
      </c>
      <c r="AU469" s="190" t="s">
        <v>146</v>
      </c>
      <c r="AV469" s="14" t="s">
        <v>79</v>
      </c>
      <c r="AW469" s="14" t="s">
        <v>31</v>
      </c>
      <c r="AX469" s="14" t="s">
        <v>74</v>
      </c>
      <c r="AY469" s="190" t="s">
        <v>138</v>
      </c>
    </row>
    <row r="470" s="13" customFormat="1">
      <c r="A470" s="13"/>
      <c r="B470" s="180"/>
      <c r="C470" s="13"/>
      <c r="D470" s="181" t="s">
        <v>169</v>
      </c>
      <c r="E470" s="182" t="s">
        <v>1</v>
      </c>
      <c r="F470" s="183" t="s">
        <v>1270</v>
      </c>
      <c r="G470" s="13"/>
      <c r="H470" s="184">
        <v>3</v>
      </c>
      <c r="I470" s="185"/>
      <c r="J470" s="13"/>
      <c r="K470" s="13"/>
      <c r="L470" s="180"/>
      <c r="M470" s="186"/>
      <c r="N470" s="187"/>
      <c r="O470" s="187"/>
      <c r="P470" s="187"/>
      <c r="Q470" s="187"/>
      <c r="R470" s="187"/>
      <c r="S470" s="187"/>
      <c r="T470" s="188"/>
      <c r="U470" s="13"/>
      <c r="V470" s="13"/>
      <c r="W470" s="13"/>
      <c r="X470" s="13"/>
      <c r="Y470" s="13"/>
      <c r="Z470" s="13"/>
      <c r="AA470" s="13"/>
      <c r="AB470" s="13"/>
      <c r="AC470" s="13"/>
      <c r="AD470" s="13"/>
      <c r="AE470" s="13"/>
      <c r="AT470" s="182" t="s">
        <v>169</v>
      </c>
      <c r="AU470" s="182" t="s">
        <v>146</v>
      </c>
      <c r="AV470" s="13" t="s">
        <v>146</v>
      </c>
      <c r="AW470" s="13" t="s">
        <v>31</v>
      </c>
      <c r="AX470" s="13" t="s">
        <v>74</v>
      </c>
      <c r="AY470" s="182" t="s">
        <v>138</v>
      </c>
    </row>
    <row r="471" s="14" customFormat="1">
      <c r="A471" s="14"/>
      <c r="B471" s="189"/>
      <c r="C471" s="14"/>
      <c r="D471" s="181" t="s">
        <v>169</v>
      </c>
      <c r="E471" s="190" t="s">
        <v>1</v>
      </c>
      <c r="F471" s="191" t="s">
        <v>998</v>
      </c>
      <c r="G471" s="14"/>
      <c r="H471" s="190" t="s">
        <v>1</v>
      </c>
      <c r="I471" s="192"/>
      <c r="J471" s="14"/>
      <c r="K471" s="14"/>
      <c r="L471" s="189"/>
      <c r="M471" s="193"/>
      <c r="N471" s="194"/>
      <c r="O471" s="194"/>
      <c r="P471" s="194"/>
      <c r="Q471" s="194"/>
      <c r="R471" s="194"/>
      <c r="S471" s="194"/>
      <c r="T471" s="195"/>
      <c r="U471" s="14"/>
      <c r="V471" s="14"/>
      <c r="W471" s="14"/>
      <c r="X471" s="14"/>
      <c r="Y471" s="14"/>
      <c r="Z471" s="14"/>
      <c r="AA471" s="14"/>
      <c r="AB471" s="14"/>
      <c r="AC471" s="14"/>
      <c r="AD471" s="14"/>
      <c r="AE471" s="14"/>
      <c r="AT471" s="190" t="s">
        <v>169</v>
      </c>
      <c r="AU471" s="190" t="s">
        <v>146</v>
      </c>
      <c r="AV471" s="14" t="s">
        <v>79</v>
      </c>
      <c r="AW471" s="14" t="s">
        <v>31</v>
      </c>
      <c r="AX471" s="14" t="s">
        <v>74</v>
      </c>
      <c r="AY471" s="190" t="s">
        <v>138</v>
      </c>
    </row>
    <row r="472" s="13" customFormat="1">
      <c r="A472" s="13"/>
      <c r="B472" s="180"/>
      <c r="C472" s="13"/>
      <c r="D472" s="181" t="s">
        <v>169</v>
      </c>
      <c r="E472" s="182" t="s">
        <v>1</v>
      </c>
      <c r="F472" s="183" t="s">
        <v>1271</v>
      </c>
      <c r="G472" s="13"/>
      <c r="H472" s="184">
        <v>22.224</v>
      </c>
      <c r="I472" s="185"/>
      <c r="J472" s="13"/>
      <c r="K472" s="13"/>
      <c r="L472" s="180"/>
      <c r="M472" s="186"/>
      <c r="N472" s="187"/>
      <c r="O472" s="187"/>
      <c r="P472" s="187"/>
      <c r="Q472" s="187"/>
      <c r="R472" s="187"/>
      <c r="S472" s="187"/>
      <c r="T472" s="188"/>
      <c r="U472" s="13"/>
      <c r="V472" s="13"/>
      <c r="W472" s="13"/>
      <c r="X472" s="13"/>
      <c r="Y472" s="13"/>
      <c r="Z472" s="13"/>
      <c r="AA472" s="13"/>
      <c r="AB472" s="13"/>
      <c r="AC472" s="13"/>
      <c r="AD472" s="13"/>
      <c r="AE472" s="13"/>
      <c r="AT472" s="182" t="s">
        <v>169</v>
      </c>
      <c r="AU472" s="182" t="s">
        <v>146</v>
      </c>
      <c r="AV472" s="13" t="s">
        <v>146</v>
      </c>
      <c r="AW472" s="13" t="s">
        <v>31</v>
      </c>
      <c r="AX472" s="13" t="s">
        <v>79</v>
      </c>
      <c r="AY472" s="182" t="s">
        <v>138</v>
      </c>
    </row>
    <row r="473" s="2" customFormat="1" ht="21.75" customHeight="1">
      <c r="A473" s="37"/>
      <c r="B473" s="165"/>
      <c r="C473" s="196" t="s">
        <v>1272</v>
      </c>
      <c r="D473" s="196" t="s">
        <v>356</v>
      </c>
      <c r="E473" s="197" t="s">
        <v>1273</v>
      </c>
      <c r="F473" s="198" t="s">
        <v>1274</v>
      </c>
      <c r="G473" s="199" t="s">
        <v>144</v>
      </c>
      <c r="H473" s="200">
        <v>9</v>
      </c>
      <c r="I473" s="201"/>
      <c r="J473" s="202">
        <f>ROUND(I473*H473,2)</f>
        <v>0</v>
      </c>
      <c r="K473" s="203"/>
      <c r="L473" s="204"/>
      <c r="M473" s="205" t="s">
        <v>1</v>
      </c>
      <c r="N473" s="206" t="s">
        <v>40</v>
      </c>
      <c r="O473" s="76"/>
      <c r="P473" s="176">
        <f>O473*H473</f>
        <v>0</v>
      </c>
      <c r="Q473" s="176">
        <v>0.000185</v>
      </c>
      <c r="R473" s="176">
        <f>Q473*H473</f>
        <v>0.001665</v>
      </c>
      <c r="S473" s="176">
        <v>0</v>
      </c>
      <c r="T473" s="177">
        <f>S473*H473</f>
        <v>0</v>
      </c>
      <c r="U473" s="37"/>
      <c r="V473" s="37"/>
      <c r="W473" s="37"/>
      <c r="X473" s="37"/>
      <c r="Y473" s="37"/>
      <c r="Z473" s="37"/>
      <c r="AA473" s="37"/>
      <c r="AB473" s="37"/>
      <c r="AC473" s="37"/>
      <c r="AD473" s="37"/>
      <c r="AE473" s="37"/>
      <c r="AR473" s="178" t="s">
        <v>286</v>
      </c>
      <c r="AT473" s="178" t="s">
        <v>356</v>
      </c>
      <c r="AU473" s="178" t="s">
        <v>146</v>
      </c>
      <c r="AY473" s="18" t="s">
        <v>138</v>
      </c>
      <c r="BE473" s="179">
        <f>IF(N473="základní",J473,0)</f>
        <v>0</v>
      </c>
      <c r="BF473" s="179">
        <f>IF(N473="snížená",J473,0)</f>
        <v>0</v>
      </c>
      <c r="BG473" s="179">
        <f>IF(N473="zákl. přenesená",J473,0)</f>
        <v>0</v>
      </c>
      <c r="BH473" s="179">
        <f>IF(N473="sníž. přenesená",J473,0)</f>
        <v>0</v>
      </c>
      <c r="BI473" s="179">
        <f>IF(N473="nulová",J473,0)</f>
        <v>0</v>
      </c>
      <c r="BJ473" s="18" t="s">
        <v>146</v>
      </c>
      <c r="BK473" s="179">
        <f>ROUND(I473*H473,2)</f>
        <v>0</v>
      </c>
      <c r="BL473" s="18" t="s">
        <v>210</v>
      </c>
      <c r="BM473" s="178" t="s">
        <v>1275</v>
      </c>
    </row>
    <row r="474" s="2" customFormat="1" ht="24.15" customHeight="1">
      <c r="A474" s="37"/>
      <c r="B474" s="165"/>
      <c r="C474" s="196" t="s">
        <v>1276</v>
      </c>
      <c r="D474" s="196" t="s">
        <v>356</v>
      </c>
      <c r="E474" s="197" t="s">
        <v>1277</v>
      </c>
      <c r="F474" s="198" t="s">
        <v>1278</v>
      </c>
      <c r="G474" s="199" t="s">
        <v>154</v>
      </c>
      <c r="H474" s="200">
        <v>26</v>
      </c>
      <c r="I474" s="201"/>
      <c r="J474" s="202">
        <f>ROUND(I474*H474,2)</f>
        <v>0</v>
      </c>
      <c r="K474" s="203"/>
      <c r="L474" s="204"/>
      <c r="M474" s="205" t="s">
        <v>1</v>
      </c>
      <c r="N474" s="206" t="s">
        <v>40</v>
      </c>
      <c r="O474" s="76"/>
      <c r="P474" s="176">
        <f>O474*H474</f>
        <v>0</v>
      </c>
      <c r="Q474" s="176">
        <v>0.0118</v>
      </c>
      <c r="R474" s="176">
        <f>Q474*H474</f>
        <v>0.30680000000000002</v>
      </c>
      <c r="S474" s="176">
        <v>0</v>
      </c>
      <c r="T474" s="177">
        <f>S474*H474</f>
        <v>0</v>
      </c>
      <c r="U474" s="37"/>
      <c r="V474" s="37"/>
      <c r="W474" s="37"/>
      <c r="X474" s="37"/>
      <c r="Y474" s="37"/>
      <c r="Z474" s="37"/>
      <c r="AA474" s="37"/>
      <c r="AB474" s="37"/>
      <c r="AC474" s="37"/>
      <c r="AD474" s="37"/>
      <c r="AE474" s="37"/>
      <c r="AR474" s="178" t="s">
        <v>286</v>
      </c>
      <c r="AT474" s="178" t="s">
        <v>356</v>
      </c>
      <c r="AU474" s="178" t="s">
        <v>146</v>
      </c>
      <c r="AY474" s="18" t="s">
        <v>138</v>
      </c>
      <c r="BE474" s="179">
        <f>IF(N474="základní",J474,0)</f>
        <v>0</v>
      </c>
      <c r="BF474" s="179">
        <f>IF(N474="snížená",J474,0)</f>
        <v>0</v>
      </c>
      <c r="BG474" s="179">
        <f>IF(N474="zákl. přenesená",J474,0)</f>
        <v>0</v>
      </c>
      <c r="BH474" s="179">
        <f>IF(N474="sníž. přenesená",J474,0)</f>
        <v>0</v>
      </c>
      <c r="BI474" s="179">
        <f>IF(N474="nulová",J474,0)</f>
        <v>0</v>
      </c>
      <c r="BJ474" s="18" t="s">
        <v>146</v>
      </c>
      <c r="BK474" s="179">
        <f>ROUND(I474*H474,2)</f>
        <v>0</v>
      </c>
      <c r="BL474" s="18" t="s">
        <v>210</v>
      </c>
      <c r="BM474" s="178" t="s">
        <v>1279</v>
      </c>
    </row>
    <row r="475" s="2" customFormat="1" ht="24.15" customHeight="1">
      <c r="A475" s="37"/>
      <c r="B475" s="165"/>
      <c r="C475" s="166" t="s">
        <v>1280</v>
      </c>
      <c r="D475" s="166" t="s">
        <v>141</v>
      </c>
      <c r="E475" s="167" t="s">
        <v>1281</v>
      </c>
      <c r="F475" s="168" t="s">
        <v>1282</v>
      </c>
      <c r="G475" s="169" t="s">
        <v>154</v>
      </c>
      <c r="H475" s="170">
        <v>18.399999999999999</v>
      </c>
      <c r="I475" s="171"/>
      <c r="J475" s="172">
        <f>ROUND(I475*H475,2)</f>
        <v>0</v>
      </c>
      <c r="K475" s="173"/>
      <c r="L475" s="38"/>
      <c r="M475" s="174" t="s">
        <v>1</v>
      </c>
      <c r="N475" s="175" t="s">
        <v>40</v>
      </c>
      <c r="O475" s="76"/>
      <c r="P475" s="176">
        <f>O475*H475</f>
        <v>0</v>
      </c>
      <c r="Q475" s="176">
        <v>0</v>
      </c>
      <c r="R475" s="176">
        <f>Q475*H475</f>
        <v>0</v>
      </c>
      <c r="S475" s="176">
        <v>0.081500000000000003</v>
      </c>
      <c r="T475" s="177">
        <f>S475*H475</f>
        <v>1.4996</v>
      </c>
      <c r="U475" s="37"/>
      <c r="V475" s="37"/>
      <c r="W475" s="37"/>
      <c r="X475" s="37"/>
      <c r="Y475" s="37"/>
      <c r="Z475" s="37"/>
      <c r="AA475" s="37"/>
      <c r="AB475" s="37"/>
      <c r="AC475" s="37"/>
      <c r="AD475" s="37"/>
      <c r="AE475" s="37"/>
      <c r="AR475" s="178" t="s">
        <v>210</v>
      </c>
      <c r="AT475" s="178" t="s">
        <v>141</v>
      </c>
      <c r="AU475" s="178" t="s">
        <v>146</v>
      </c>
      <c r="AY475" s="18" t="s">
        <v>138</v>
      </c>
      <c r="BE475" s="179">
        <f>IF(N475="základní",J475,0)</f>
        <v>0</v>
      </c>
      <c r="BF475" s="179">
        <f>IF(N475="snížená",J475,0)</f>
        <v>0</v>
      </c>
      <c r="BG475" s="179">
        <f>IF(N475="zákl. přenesená",J475,0)</f>
        <v>0</v>
      </c>
      <c r="BH475" s="179">
        <f>IF(N475="sníž. přenesená",J475,0)</f>
        <v>0</v>
      </c>
      <c r="BI475" s="179">
        <f>IF(N475="nulová",J475,0)</f>
        <v>0</v>
      </c>
      <c r="BJ475" s="18" t="s">
        <v>146</v>
      </c>
      <c r="BK475" s="179">
        <f>ROUND(I475*H475,2)</f>
        <v>0</v>
      </c>
      <c r="BL475" s="18" t="s">
        <v>210</v>
      </c>
      <c r="BM475" s="178" t="s">
        <v>1283</v>
      </c>
    </row>
    <row r="476" s="2" customFormat="1" ht="24.15" customHeight="1">
      <c r="A476" s="37"/>
      <c r="B476" s="165"/>
      <c r="C476" s="166" t="s">
        <v>1284</v>
      </c>
      <c r="D476" s="166" t="s">
        <v>141</v>
      </c>
      <c r="E476" s="167" t="s">
        <v>1285</v>
      </c>
      <c r="F476" s="168" t="s">
        <v>1286</v>
      </c>
      <c r="G476" s="169" t="s">
        <v>154</v>
      </c>
      <c r="H476" s="170">
        <v>22.224</v>
      </c>
      <c r="I476" s="171"/>
      <c r="J476" s="172">
        <f>ROUND(I476*H476,2)</f>
        <v>0</v>
      </c>
      <c r="K476" s="173"/>
      <c r="L476" s="38"/>
      <c r="M476" s="174" t="s">
        <v>1</v>
      </c>
      <c r="N476" s="175" t="s">
        <v>40</v>
      </c>
      <c r="O476" s="76"/>
      <c r="P476" s="176">
        <f>O476*H476</f>
        <v>0</v>
      </c>
      <c r="Q476" s="176">
        <v>0</v>
      </c>
      <c r="R476" s="176">
        <f>Q476*H476</f>
        <v>0</v>
      </c>
      <c r="S476" s="176">
        <v>0</v>
      </c>
      <c r="T476" s="177">
        <f>S476*H476</f>
        <v>0</v>
      </c>
      <c r="U476" s="37"/>
      <c r="V476" s="37"/>
      <c r="W476" s="37"/>
      <c r="X476" s="37"/>
      <c r="Y476" s="37"/>
      <c r="Z476" s="37"/>
      <c r="AA476" s="37"/>
      <c r="AB476" s="37"/>
      <c r="AC476" s="37"/>
      <c r="AD476" s="37"/>
      <c r="AE476" s="37"/>
      <c r="AR476" s="178" t="s">
        <v>210</v>
      </c>
      <c r="AT476" s="178" t="s">
        <v>141</v>
      </c>
      <c r="AU476" s="178" t="s">
        <v>146</v>
      </c>
      <c r="AY476" s="18" t="s">
        <v>138</v>
      </c>
      <c r="BE476" s="179">
        <f>IF(N476="základní",J476,0)</f>
        <v>0</v>
      </c>
      <c r="BF476" s="179">
        <f>IF(N476="snížená",J476,0)</f>
        <v>0</v>
      </c>
      <c r="BG476" s="179">
        <f>IF(N476="zákl. přenesená",J476,0)</f>
        <v>0</v>
      </c>
      <c r="BH476" s="179">
        <f>IF(N476="sníž. přenesená",J476,0)</f>
        <v>0</v>
      </c>
      <c r="BI476" s="179">
        <f>IF(N476="nulová",J476,0)</f>
        <v>0</v>
      </c>
      <c r="BJ476" s="18" t="s">
        <v>146</v>
      </c>
      <c r="BK476" s="179">
        <f>ROUND(I476*H476,2)</f>
        <v>0</v>
      </c>
      <c r="BL476" s="18" t="s">
        <v>210</v>
      </c>
      <c r="BM476" s="178" t="s">
        <v>1287</v>
      </c>
    </row>
    <row r="477" s="2" customFormat="1" ht="24.15" customHeight="1">
      <c r="A477" s="37"/>
      <c r="B477" s="165"/>
      <c r="C477" s="166" t="s">
        <v>1288</v>
      </c>
      <c r="D477" s="166" t="s">
        <v>141</v>
      </c>
      <c r="E477" s="167" t="s">
        <v>1289</v>
      </c>
      <c r="F477" s="168" t="s">
        <v>1290</v>
      </c>
      <c r="G477" s="169" t="s">
        <v>154</v>
      </c>
      <c r="H477" s="170">
        <v>22.224</v>
      </c>
      <c r="I477" s="171"/>
      <c r="J477" s="172">
        <f>ROUND(I477*H477,2)</f>
        <v>0</v>
      </c>
      <c r="K477" s="173"/>
      <c r="L477" s="38"/>
      <c r="M477" s="174" t="s">
        <v>1</v>
      </c>
      <c r="N477" s="175" t="s">
        <v>40</v>
      </c>
      <c r="O477" s="76"/>
      <c r="P477" s="176">
        <f>O477*H477</f>
        <v>0</v>
      </c>
      <c r="Q477" s="176">
        <v>0.0080000000000000002</v>
      </c>
      <c r="R477" s="176">
        <f>Q477*H477</f>
        <v>0.17779200000000001</v>
      </c>
      <c r="S477" s="176">
        <v>0</v>
      </c>
      <c r="T477" s="177">
        <f>S477*H477</f>
        <v>0</v>
      </c>
      <c r="U477" s="37"/>
      <c r="V477" s="37"/>
      <c r="W477" s="37"/>
      <c r="X477" s="37"/>
      <c r="Y477" s="37"/>
      <c r="Z477" s="37"/>
      <c r="AA477" s="37"/>
      <c r="AB477" s="37"/>
      <c r="AC477" s="37"/>
      <c r="AD477" s="37"/>
      <c r="AE477" s="37"/>
      <c r="AR477" s="178" t="s">
        <v>210</v>
      </c>
      <c r="AT477" s="178" t="s">
        <v>141</v>
      </c>
      <c r="AU477" s="178" t="s">
        <v>146</v>
      </c>
      <c r="AY477" s="18" t="s">
        <v>138</v>
      </c>
      <c r="BE477" s="179">
        <f>IF(N477="základní",J477,0)</f>
        <v>0</v>
      </c>
      <c r="BF477" s="179">
        <f>IF(N477="snížená",J477,0)</f>
        <v>0</v>
      </c>
      <c r="BG477" s="179">
        <f>IF(N477="zákl. přenesená",J477,0)</f>
        <v>0</v>
      </c>
      <c r="BH477" s="179">
        <f>IF(N477="sníž. přenesená",J477,0)</f>
        <v>0</v>
      </c>
      <c r="BI477" s="179">
        <f>IF(N477="nulová",J477,0)</f>
        <v>0</v>
      </c>
      <c r="BJ477" s="18" t="s">
        <v>146</v>
      </c>
      <c r="BK477" s="179">
        <f>ROUND(I477*H477,2)</f>
        <v>0</v>
      </c>
      <c r="BL477" s="18" t="s">
        <v>210</v>
      </c>
      <c r="BM477" s="178" t="s">
        <v>1291</v>
      </c>
    </row>
    <row r="478" s="2" customFormat="1" ht="24.15" customHeight="1">
      <c r="A478" s="37"/>
      <c r="B478" s="165"/>
      <c r="C478" s="166" t="s">
        <v>1292</v>
      </c>
      <c r="D478" s="166" t="s">
        <v>141</v>
      </c>
      <c r="E478" s="167" t="s">
        <v>1293</v>
      </c>
      <c r="F478" s="168" t="s">
        <v>1294</v>
      </c>
      <c r="G478" s="169" t="s">
        <v>385</v>
      </c>
      <c r="H478" s="207"/>
      <c r="I478" s="171"/>
      <c r="J478" s="172">
        <f>ROUND(I478*H478,2)</f>
        <v>0</v>
      </c>
      <c r="K478" s="173"/>
      <c r="L478" s="38"/>
      <c r="M478" s="174" t="s">
        <v>1</v>
      </c>
      <c r="N478" s="175" t="s">
        <v>40</v>
      </c>
      <c r="O478" s="76"/>
      <c r="P478" s="176">
        <f>O478*H478</f>
        <v>0</v>
      </c>
      <c r="Q478" s="176">
        <v>0</v>
      </c>
      <c r="R478" s="176">
        <f>Q478*H478</f>
        <v>0</v>
      </c>
      <c r="S478" s="176">
        <v>0</v>
      </c>
      <c r="T478" s="177">
        <f>S478*H478</f>
        <v>0</v>
      </c>
      <c r="U478" s="37"/>
      <c r="V478" s="37"/>
      <c r="W478" s="37"/>
      <c r="X478" s="37"/>
      <c r="Y478" s="37"/>
      <c r="Z478" s="37"/>
      <c r="AA478" s="37"/>
      <c r="AB478" s="37"/>
      <c r="AC478" s="37"/>
      <c r="AD478" s="37"/>
      <c r="AE478" s="37"/>
      <c r="AR478" s="178" t="s">
        <v>210</v>
      </c>
      <c r="AT478" s="178" t="s">
        <v>141</v>
      </c>
      <c r="AU478" s="178" t="s">
        <v>146</v>
      </c>
      <c r="AY478" s="18" t="s">
        <v>138</v>
      </c>
      <c r="BE478" s="179">
        <f>IF(N478="základní",J478,0)</f>
        <v>0</v>
      </c>
      <c r="BF478" s="179">
        <f>IF(N478="snížená",J478,0)</f>
        <v>0</v>
      </c>
      <c r="BG478" s="179">
        <f>IF(N478="zákl. přenesená",J478,0)</f>
        <v>0</v>
      </c>
      <c r="BH478" s="179">
        <f>IF(N478="sníž. přenesená",J478,0)</f>
        <v>0</v>
      </c>
      <c r="BI478" s="179">
        <f>IF(N478="nulová",J478,0)</f>
        <v>0</v>
      </c>
      <c r="BJ478" s="18" t="s">
        <v>146</v>
      </c>
      <c r="BK478" s="179">
        <f>ROUND(I478*H478,2)</f>
        <v>0</v>
      </c>
      <c r="BL478" s="18" t="s">
        <v>210</v>
      </c>
      <c r="BM478" s="178" t="s">
        <v>1295</v>
      </c>
    </row>
    <row r="479" s="12" customFormat="1" ht="22.8" customHeight="1">
      <c r="A479" s="12"/>
      <c r="B479" s="152"/>
      <c r="C479" s="12"/>
      <c r="D479" s="153" t="s">
        <v>73</v>
      </c>
      <c r="E479" s="163" t="s">
        <v>1296</v>
      </c>
      <c r="F479" s="163" t="s">
        <v>1297</v>
      </c>
      <c r="G479" s="12"/>
      <c r="H479" s="12"/>
      <c r="I479" s="155"/>
      <c r="J479" s="164">
        <f>BK479</f>
        <v>0</v>
      </c>
      <c r="K479" s="12"/>
      <c r="L479" s="152"/>
      <c r="M479" s="157"/>
      <c r="N479" s="158"/>
      <c r="O479" s="158"/>
      <c r="P479" s="159">
        <f>SUM(P480:P496)</f>
        <v>0</v>
      </c>
      <c r="Q479" s="158"/>
      <c r="R479" s="159">
        <f>SUM(R480:R496)</f>
        <v>0.022722159999999998</v>
      </c>
      <c r="S479" s="158"/>
      <c r="T479" s="160">
        <f>SUM(T480:T496)</f>
        <v>0</v>
      </c>
      <c r="U479" s="12"/>
      <c r="V479" s="12"/>
      <c r="W479" s="12"/>
      <c r="X479" s="12"/>
      <c r="Y479" s="12"/>
      <c r="Z479" s="12"/>
      <c r="AA479" s="12"/>
      <c r="AB479" s="12"/>
      <c r="AC479" s="12"/>
      <c r="AD479" s="12"/>
      <c r="AE479" s="12"/>
      <c r="AR479" s="153" t="s">
        <v>146</v>
      </c>
      <c r="AT479" s="161" t="s">
        <v>73</v>
      </c>
      <c r="AU479" s="161" t="s">
        <v>79</v>
      </c>
      <c r="AY479" s="153" t="s">
        <v>138</v>
      </c>
      <c r="BK479" s="162">
        <f>SUM(BK480:BK496)</f>
        <v>0</v>
      </c>
    </row>
    <row r="480" s="2" customFormat="1" ht="33" customHeight="1">
      <c r="A480" s="37"/>
      <c r="B480" s="165"/>
      <c r="C480" s="166" t="s">
        <v>1298</v>
      </c>
      <c r="D480" s="166" t="s">
        <v>141</v>
      </c>
      <c r="E480" s="167" t="s">
        <v>1299</v>
      </c>
      <c r="F480" s="168" t="s">
        <v>1300</v>
      </c>
      <c r="G480" s="169" t="s">
        <v>154</v>
      </c>
      <c r="H480" s="170">
        <v>8</v>
      </c>
      <c r="I480" s="171"/>
      <c r="J480" s="172">
        <f>ROUND(I480*H480,2)</f>
        <v>0</v>
      </c>
      <c r="K480" s="173"/>
      <c r="L480" s="38"/>
      <c r="M480" s="174" t="s">
        <v>1</v>
      </c>
      <c r="N480" s="175" t="s">
        <v>40</v>
      </c>
      <c r="O480" s="76"/>
      <c r="P480" s="176">
        <f>O480*H480</f>
        <v>0</v>
      </c>
      <c r="Q480" s="176">
        <v>0.0010499999999999999</v>
      </c>
      <c r="R480" s="176">
        <f>Q480*H480</f>
        <v>0.0083999999999999995</v>
      </c>
      <c r="S480" s="176">
        <v>0</v>
      </c>
      <c r="T480" s="177">
        <f>S480*H480</f>
        <v>0</v>
      </c>
      <c r="U480" s="37"/>
      <c r="V480" s="37"/>
      <c r="W480" s="37"/>
      <c r="X480" s="37"/>
      <c r="Y480" s="37"/>
      <c r="Z480" s="37"/>
      <c r="AA480" s="37"/>
      <c r="AB480" s="37"/>
      <c r="AC480" s="37"/>
      <c r="AD480" s="37"/>
      <c r="AE480" s="37"/>
      <c r="AR480" s="178" t="s">
        <v>210</v>
      </c>
      <c r="AT480" s="178" t="s">
        <v>141</v>
      </c>
      <c r="AU480" s="178" t="s">
        <v>146</v>
      </c>
      <c r="AY480" s="18" t="s">
        <v>138</v>
      </c>
      <c r="BE480" s="179">
        <f>IF(N480="základní",J480,0)</f>
        <v>0</v>
      </c>
      <c r="BF480" s="179">
        <f>IF(N480="snížená",J480,0)</f>
        <v>0</v>
      </c>
      <c r="BG480" s="179">
        <f>IF(N480="zákl. přenesená",J480,0)</f>
        <v>0</v>
      </c>
      <c r="BH480" s="179">
        <f>IF(N480="sníž. přenesená",J480,0)</f>
        <v>0</v>
      </c>
      <c r="BI480" s="179">
        <f>IF(N480="nulová",J480,0)</f>
        <v>0</v>
      </c>
      <c r="BJ480" s="18" t="s">
        <v>146</v>
      </c>
      <c r="BK480" s="179">
        <f>ROUND(I480*H480,2)</f>
        <v>0</v>
      </c>
      <c r="BL480" s="18" t="s">
        <v>210</v>
      </c>
      <c r="BM480" s="178" t="s">
        <v>1301</v>
      </c>
    </row>
    <row r="481" s="14" customFormat="1">
      <c r="A481" s="14"/>
      <c r="B481" s="189"/>
      <c r="C481" s="14"/>
      <c r="D481" s="181" t="s">
        <v>169</v>
      </c>
      <c r="E481" s="190" t="s">
        <v>1</v>
      </c>
      <c r="F481" s="191" t="s">
        <v>1302</v>
      </c>
      <c r="G481" s="14"/>
      <c r="H481" s="190" t="s">
        <v>1</v>
      </c>
      <c r="I481" s="192"/>
      <c r="J481" s="14"/>
      <c r="K481" s="14"/>
      <c r="L481" s="189"/>
      <c r="M481" s="193"/>
      <c r="N481" s="194"/>
      <c r="O481" s="194"/>
      <c r="P481" s="194"/>
      <c r="Q481" s="194"/>
      <c r="R481" s="194"/>
      <c r="S481" s="194"/>
      <c r="T481" s="195"/>
      <c r="U481" s="14"/>
      <c r="V481" s="14"/>
      <c r="W481" s="14"/>
      <c r="X481" s="14"/>
      <c r="Y481" s="14"/>
      <c r="Z481" s="14"/>
      <c r="AA481" s="14"/>
      <c r="AB481" s="14"/>
      <c r="AC481" s="14"/>
      <c r="AD481" s="14"/>
      <c r="AE481" s="14"/>
      <c r="AT481" s="190" t="s">
        <v>169</v>
      </c>
      <c r="AU481" s="190" t="s">
        <v>146</v>
      </c>
      <c r="AV481" s="14" t="s">
        <v>79</v>
      </c>
      <c r="AW481" s="14" t="s">
        <v>31</v>
      </c>
      <c r="AX481" s="14" t="s">
        <v>74</v>
      </c>
      <c r="AY481" s="190" t="s">
        <v>138</v>
      </c>
    </row>
    <row r="482" s="13" customFormat="1">
      <c r="A482" s="13"/>
      <c r="B482" s="180"/>
      <c r="C482" s="13"/>
      <c r="D482" s="181" t="s">
        <v>169</v>
      </c>
      <c r="E482" s="182" t="s">
        <v>1</v>
      </c>
      <c r="F482" s="183" t="s">
        <v>175</v>
      </c>
      <c r="G482" s="13"/>
      <c r="H482" s="184">
        <v>8</v>
      </c>
      <c r="I482" s="185"/>
      <c r="J482" s="13"/>
      <c r="K482" s="13"/>
      <c r="L482" s="180"/>
      <c r="M482" s="186"/>
      <c r="N482" s="187"/>
      <c r="O482" s="187"/>
      <c r="P482" s="187"/>
      <c r="Q482" s="187"/>
      <c r="R482" s="187"/>
      <c r="S482" s="187"/>
      <c r="T482" s="188"/>
      <c r="U482" s="13"/>
      <c r="V482" s="13"/>
      <c r="W482" s="13"/>
      <c r="X482" s="13"/>
      <c r="Y482" s="13"/>
      <c r="Z482" s="13"/>
      <c r="AA482" s="13"/>
      <c r="AB482" s="13"/>
      <c r="AC482" s="13"/>
      <c r="AD482" s="13"/>
      <c r="AE482" s="13"/>
      <c r="AT482" s="182" t="s">
        <v>169</v>
      </c>
      <c r="AU482" s="182" t="s">
        <v>146</v>
      </c>
      <c r="AV482" s="13" t="s">
        <v>146</v>
      </c>
      <c r="AW482" s="13" t="s">
        <v>31</v>
      </c>
      <c r="AX482" s="13" t="s">
        <v>79</v>
      </c>
      <c r="AY482" s="182" t="s">
        <v>138</v>
      </c>
    </row>
    <row r="483" s="2" customFormat="1" ht="16.5" customHeight="1">
      <c r="A483" s="37"/>
      <c r="B483" s="165"/>
      <c r="C483" s="166" t="s">
        <v>1303</v>
      </c>
      <c r="D483" s="166" t="s">
        <v>141</v>
      </c>
      <c r="E483" s="167" t="s">
        <v>1304</v>
      </c>
      <c r="F483" s="168" t="s">
        <v>1305</v>
      </c>
      <c r="G483" s="169" t="s">
        <v>154</v>
      </c>
      <c r="H483" s="170">
        <v>8</v>
      </c>
      <c r="I483" s="171"/>
      <c r="J483" s="172">
        <f>ROUND(I483*H483,2)</f>
        <v>0</v>
      </c>
      <c r="K483" s="173"/>
      <c r="L483" s="38"/>
      <c r="M483" s="174" t="s">
        <v>1</v>
      </c>
      <c r="N483" s="175" t="s">
        <v>40</v>
      </c>
      <c r="O483" s="76"/>
      <c r="P483" s="176">
        <f>O483*H483</f>
        <v>0</v>
      </c>
      <c r="Q483" s="176">
        <v>0.00029999999999999997</v>
      </c>
      <c r="R483" s="176">
        <f>Q483*H483</f>
        <v>0.0023999999999999998</v>
      </c>
      <c r="S483" s="176">
        <v>0</v>
      </c>
      <c r="T483" s="177">
        <f>S483*H483</f>
        <v>0</v>
      </c>
      <c r="U483" s="37"/>
      <c r="V483" s="37"/>
      <c r="W483" s="37"/>
      <c r="X483" s="37"/>
      <c r="Y483" s="37"/>
      <c r="Z483" s="37"/>
      <c r="AA483" s="37"/>
      <c r="AB483" s="37"/>
      <c r="AC483" s="37"/>
      <c r="AD483" s="37"/>
      <c r="AE483" s="37"/>
      <c r="AR483" s="178" t="s">
        <v>210</v>
      </c>
      <c r="AT483" s="178" t="s">
        <v>141</v>
      </c>
      <c r="AU483" s="178" t="s">
        <v>146</v>
      </c>
      <c r="AY483" s="18" t="s">
        <v>138</v>
      </c>
      <c r="BE483" s="179">
        <f>IF(N483="základní",J483,0)</f>
        <v>0</v>
      </c>
      <c r="BF483" s="179">
        <f>IF(N483="snížená",J483,0)</f>
        <v>0</v>
      </c>
      <c r="BG483" s="179">
        <f>IF(N483="zákl. přenesená",J483,0)</f>
        <v>0</v>
      </c>
      <c r="BH483" s="179">
        <f>IF(N483="sníž. přenesená",J483,0)</f>
        <v>0</v>
      </c>
      <c r="BI483" s="179">
        <f>IF(N483="nulová",J483,0)</f>
        <v>0</v>
      </c>
      <c r="BJ483" s="18" t="s">
        <v>146</v>
      </c>
      <c r="BK483" s="179">
        <f>ROUND(I483*H483,2)</f>
        <v>0</v>
      </c>
      <c r="BL483" s="18" t="s">
        <v>210</v>
      </c>
      <c r="BM483" s="178" t="s">
        <v>1306</v>
      </c>
    </row>
    <row r="484" s="2" customFormat="1" ht="24.15" customHeight="1">
      <c r="A484" s="37"/>
      <c r="B484" s="165"/>
      <c r="C484" s="166" t="s">
        <v>1307</v>
      </c>
      <c r="D484" s="166" t="s">
        <v>141</v>
      </c>
      <c r="E484" s="167" t="s">
        <v>1308</v>
      </c>
      <c r="F484" s="168" t="s">
        <v>1309</v>
      </c>
      <c r="G484" s="169" t="s">
        <v>154</v>
      </c>
      <c r="H484" s="170">
        <v>8</v>
      </c>
      <c r="I484" s="171"/>
      <c r="J484" s="172">
        <f>ROUND(I484*H484,2)</f>
        <v>0</v>
      </c>
      <c r="K484" s="173"/>
      <c r="L484" s="38"/>
      <c r="M484" s="174" t="s">
        <v>1</v>
      </c>
      <c r="N484" s="175" t="s">
        <v>40</v>
      </c>
      <c r="O484" s="76"/>
      <c r="P484" s="176">
        <f>O484*H484</f>
        <v>0</v>
      </c>
      <c r="Q484" s="176">
        <v>6.7000000000000002E-05</v>
      </c>
      <c r="R484" s="176">
        <f>Q484*H484</f>
        <v>0.00053600000000000002</v>
      </c>
      <c r="S484" s="176">
        <v>0</v>
      </c>
      <c r="T484" s="177">
        <f>S484*H484</f>
        <v>0</v>
      </c>
      <c r="U484" s="37"/>
      <c r="V484" s="37"/>
      <c r="W484" s="37"/>
      <c r="X484" s="37"/>
      <c r="Y484" s="37"/>
      <c r="Z484" s="37"/>
      <c r="AA484" s="37"/>
      <c r="AB484" s="37"/>
      <c r="AC484" s="37"/>
      <c r="AD484" s="37"/>
      <c r="AE484" s="37"/>
      <c r="AR484" s="178" t="s">
        <v>210</v>
      </c>
      <c r="AT484" s="178" t="s">
        <v>141</v>
      </c>
      <c r="AU484" s="178" t="s">
        <v>146</v>
      </c>
      <c r="AY484" s="18" t="s">
        <v>138</v>
      </c>
      <c r="BE484" s="179">
        <f>IF(N484="základní",J484,0)</f>
        <v>0</v>
      </c>
      <c r="BF484" s="179">
        <f>IF(N484="snížená",J484,0)</f>
        <v>0</v>
      </c>
      <c r="BG484" s="179">
        <f>IF(N484="zákl. přenesená",J484,0)</f>
        <v>0</v>
      </c>
      <c r="BH484" s="179">
        <f>IF(N484="sníž. přenesená",J484,0)</f>
        <v>0</v>
      </c>
      <c r="BI484" s="179">
        <f>IF(N484="nulová",J484,0)</f>
        <v>0</v>
      </c>
      <c r="BJ484" s="18" t="s">
        <v>146</v>
      </c>
      <c r="BK484" s="179">
        <f>ROUND(I484*H484,2)</f>
        <v>0</v>
      </c>
      <c r="BL484" s="18" t="s">
        <v>210</v>
      </c>
      <c r="BM484" s="178" t="s">
        <v>1310</v>
      </c>
    </row>
    <row r="485" s="2" customFormat="1" ht="24.15" customHeight="1">
      <c r="A485" s="37"/>
      <c r="B485" s="165"/>
      <c r="C485" s="166" t="s">
        <v>1311</v>
      </c>
      <c r="D485" s="166" t="s">
        <v>141</v>
      </c>
      <c r="E485" s="167" t="s">
        <v>1312</v>
      </c>
      <c r="F485" s="168" t="s">
        <v>1313</v>
      </c>
      <c r="G485" s="169" t="s">
        <v>154</v>
      </c>
      <c r="H485" s="170">
        <v>8</v>
      </c>
      <c r="I485" s="171"/>
      <c r="J485" s="172">
        <f>ROUND(I485*H485,2)</f>
        <v>0</v>
      </c>
      <c r="K485" s="173"/>
      <c r="L485" s="38"/>
      <c r="M485" s="174" t="s">
        <v>1</v>
      </c>
      <c r="N485" s="175" t="s">
        <v>40</v>
      </c>
      <c r="O485" s="76"/>
      <c r="P485" s="176">
        <f>O485*H485</f>
        <v>0</v>
      </c>
      <c r="Q485" s="176">
        <v>2.7270000000000001E-05</v>
      </c>
      <c r="R485" s="176">
        <f>Q485*H485</f>
        <v>0.00021816000000000001</v>
      </c>
      <c r="S485" s="176">
        <v>0</v>
      </c>
      <c r="T485" s="177">
        <f>S485*H485</f>
        <v>0</v>
      </c>
      <c r="U485" s="37"/>
      <c r="V485" s="37"/>
      <c r="W485" s="37"/>
      <c r="X485" s="37"/>
      <c r="Y485" s="37"/>
      <c r="Z485" s="37"/>
      <c r="AA485" s="37"/>
      <c r="AB485" s="37"/>
      <c r="AC485" s="37"/>
      <c r="AD485" s="37"/>
      <c r="AE485" s="37"/>
      <c r="AR485" s="178" t="s">
        <v>210</v>
      </c>
      <c r="AT485" s="178" t="s">
        <v>141</v>
      </c>
      <c r="AU485" s="178" t="s">
        <v>146</v>
      </c>
      <c r="AY485" s="18" t="s">
        <v>138</v>
      </c>
      <c r="BE485" s="179">
        <f>IF(N485="základní",J485,0)</f>
        <v>0</v>
      </c>
      <c r="BF485" s="179">
        <f>IF(N485="snížená",J485,0)</f>
        <v>0</v>
      </c>
      <c r="BG485" s="179">
        <f>IF(N485="zákl. přenesená",J485,0)</f>
        <v>0</v>
      </c>
      <c r="BH485" s="179">
        <f>IF(N485="sníž. přenesená",J485,0)</f>
        <v>0</v>
      </c>
      <c r="BI485" s="179">
        <f>IF(N485="nulová",J485,0)</f>
        <v>0</v>
      </c>
      <c r="BJ485" s="18" t="s">
        <v>146</v>
      </c>
      <c r="BK485" s="179">
        <f>ROUND(I485*H485,2)</f>
        <v>0</v>
      </c>
      <c r="BL485" s="18" t="s">
        <v>210</v>
      </c>
      <c r="BM485" s="178" t="s">
        <v>1314</v>
      </c>
    </row>
    <row r="486" s="2" customFormat="1" ht="24.15" customHeight="1">
      <c r="A486" s="37"/>
      <c r="B486" s="165"/>
      <c r="C486" s="166" t="s">
        <v>1315</v>
      </c>
      <c r="D486" s="166" t="s">
        <v>141</v>
      </c>
      <c r="E486" s="167" t="s">
        <v>1316</v>
      </c>
      <c r="F486" s="168" t="s">
        <v>1317</v>
      </c>
      <c r="G486" s="169" t="s">
        <v>154</v>
      </c>
      <c r="H486" s="170">
        <v>8</v>
      </c>
      <c r="I486" s="171"/>
      <c r="J486" s="172">
        <f>ROUND(I486*H486,2)</f>
        <v>0</v>
      </c>
      <c r="K486" s="173"/>
      <c r="L486" s="38"/>
      <c r="M486" s="174" t="s">
        <v>1</v>
      </c>
      <c r="N486" s="175" t="s">
        <v>40</v>
      </c>
      <c r="O486" s="76"/>
      <c r="P486" s="176">
        <f>O486*H486</f>
        <v>0</v>
      </c>
      <c r="Q486" s="176">
        <v>0.00014375</v>
      </c>
      <c r="R486" s="176">
        <f>Q486*H486</f>
        <v>0.00115</v>
      </c>
      <c r="S486" s="176">
        <v>0</v>
      </c>
      <c r="T486" s="177">
        <f>S486*H486</f>
        <v>0</v>
      </c>
      <c r="U486" s="37"/>
      <c r="V486" s="37"/>
      <c r="W486" s="37"/>
      <c r="X486" s="37"/>
      <c r="Y486" s="37"/>
      <c r="Z486" s="37"/>
      <c r="AA486" s="37"/>
      <c r="AB486" s="37"/>
      <c r="AC486" s="37"/>
      <c r="AD486" s="37"/>
      <c r="AE486" s="37"/>
      <c r="AR486" s="178" t="s">
        <v>210</v>
      </c>
      <c r="AT486" s="178" t="s">
        <v>141</v>
      </c>
      <c r="AU486" s="178" t="s">
        <v>146</v>
      </c>
      <c r="AY486" s="18" t="s">
        <v>138</v>
      </c>
      <c r="BE486" s="179">
        <f>IF(N486="základní",J486,0)</f>
        <v>0</v>
      </c>
      <c r="BF486" s="179">
        <f>IF(N486="snížená",J486,0)</f>
        <v>0</v>
      </c>
      <c r="BG486" s="179">
        <f>IF(N486="zákl. přenesená",J486,0)</f>
        <v>0</v>
      </c>
      <c r="BH486" s="179">
        <f>IF(N486="sníž. přenesená",J486,0)</f>
        <v>0</v>
      </c>
      <c r="BI486" s="179">
        <f>IF(N486="nulová",J486,0)</f>
        <v>0</v>
      </c>
      <c r="BJ486" s="18" t="s">
        <v>146</v>
      </c>
      <c r="BK486" s="179">
        <f>ROUND(I486*H486,2)</f>
        <v>0</v>
      </c>
      <c r="BL486" s="18" t="s">
        <v>210</v>
      </c>
      <c r="BM486" s="178" t="s">
        <v>1318</v>
      </c>
    </row>
    <row r="487" s="2" customFormat="1" ht="24.15" customHeight="1">
      <c r="A487" s="37"/>
      <c r="B487" s="165"/>
      <c r="C487" s="166" t="s">
        <v>1319</v>
      </c>
      <c r="D487" s="166" t="s">
        <v>141</v>
      </c>
      <c r="E487" s="167" t="s">
        <v>1320</v>
      </c>
      <c r="F487" s="168" t="s">
        <v>1321</v>
      </c>
      <c r="G487" s="169" t="s">
        <v>154</v>
      </c>
      <c r="H487" s="170">
        <v>8.9000000000000004</v>
      </c>
      <c r="I487" s="171"/>
      <c r="J487" s="172">
        <f>ROUND(I487*H487,2)</f>
        <v>0</v>
      </c>
      <c r="K487" s="173"/>
      <c r="L487" s="38"/>
      <c r="M487" s="174" t="s">
        <v>1</v>
      </c>
      <c r="N487" s="175" t="s">
        <v>40</v>
      </c>
      <c r="O487" s="76"/>
      <c r="P487" s="176">
        <f>O487*H487</f>
        <v>0</v>
      </c>
      <c r="Q487" s="176">
        <v>9.0000000000000006E-05</v>
      </c>
      <c r="R487" s="176">
        <f>Q487*H487</f>
        <v>0.00080100000000000006</v>
      </c>
      <c r="S487" s="176">
        <v>0</v>
      </c>
      <c r="T487" s="177">
        <f>S487*H487</f>
        <v>0</v>
      </c>
      <c r="U487" s="37"/>
      <c r="V487" s="37"/>
      <c r="W487" s="37"/>
      <c r="X487" s="37"/>
      <c r="Y487" s="37"/>
      <c r="Z487" s="37"/>
      <c r="AA487" s="37"/>
      <c r="AB487" s="37"/>
      <c r="AC487" s="37"/>
      <c r="AD487" s="37"/>
      <c r="AE487" s="37"/>
      <c r="AR487" s="178" t="s">
        <v>210</v>
      </c>
      <c r="AT487" s="178" t="s">
        <v>141</v>
      </c>
      <c r="AU487" s="178" t="s">
        <v>146</v>
      </c>
      <c r="AY487" s="18" t="s">
        <v>138</v>
      </c>
      <c r="BE487" s="179">
        <f>IF(N487="základní",J487,0)</f>
        <v>0</v>
      </c>
      <c r="BF487" s="179">
        <f>IF(N487="snížená",J487,0)</f>
        <v>0</v>
      </c>
      <c r="BG487" s="179">
        <f>IF(N487="zákl. přenesená",J487,0)</f>
        <v>0</v>
      </c>
      <c r="BH487" s="179">
        <f>IF(N487="sníž. přenesená",J487,0)</f>
        <v>0</v>
      </c>
      <c r="BI487" s="179">
        <f>IF(N487="nulová",J487,0)</f>
        <v>0</v>
      </c>
      <c r="BJ487" s="18" t="s">
        <v>146</v>
      </c>
      <c r="BK487" s="179">
        <f>ROUND(I487*H487,2)</f>
        <v>0</v>
      </c>
      <c r="BL487" s="18" t="s">
        <v>210</v>
      </c>
      <c r="BM487" s="178" t="s">
        <v>1322</v>
      </c>
    </row>
    <row r="488" s="2" customFormat="1" ht="24.15" customHeight="1">
      <c r="A488" s="37"/>
      <c r="B488" s="165"/>
      <c r="C488" s="166" t="s">
        <v>1323</v>
      </c>
      <c r="D488" s="166" t="s">
        <v>141</v>
      </c>
      <c r="E488" s="167" t="s">
        <v>1324</v>
      </c>
      <c r="F488" s="168" t="s">
        <v>1325</v>
      </c>
      <c r="G488" s="169" t="s">
        <v>154</v>
      </c>
      <c r="H488" s="170">
        <v>1.8</v>
      </c>
      <c r="I488" s="171"/>
      <c r="J488" s="172">
        <f>ROUND(I488*H488,2)</f>
        <v>0</v>
      </c>
      <c r="K488" s="173"/>
      <c r="L488" s="38"/>
      <c r="M488" s="174" t="s">
        <v>1</v>
      </c>
      <c r="N488" s="175" t="s">
        <v>40</v>
      </c>
      <c r="O488" s="76"/>
      <c r="P488" s="176">
        <f>O488*H488</f>
        <v>0</v>
      </c>
      <c r="Q488" s="176">
        <v>0</v>
      </c>
      <c r="R488" s="176">
        <f>Q488*H488</f>
        <v>0</v>
      </c>
      <c r="S488" s="176">
        <v>0</v>
      </c>
      <c r="T488" s="177">
        <f>S488*H488</f>
        <v>0</v>
      </c>
      <c r="U488" s="37"/>
      <c r="V488" s="37"/>
      <c r="W488" s="37"/>
      <c r="X488" s="37"/>
      <c r="Y488" s="37"/>
      <c r="Z488" s="37"/>
      <c r="AA488" s="37"/>
      <c r="AB488" s="37"/>
      <c r="AC488" s="37"/>
      <c r="AD488" s="37"/>
      <c r="AE488" s="37"/>
      <c r="AR488" s="178" t="s">
        <v>210</v>
      </c>
      <c r="AT488" s="178" t="s">
        <v>141</v>
      </c>
      <c r="AU488" s="178" t="s">
        <v>146</v>
      </c>
      <c r="AY488" s="18" t="s">
        <v>138</v>
      </c>
      <c r="BE488" s="179">
        <f>IF(N488="základní",J488,0)</f>
        <v>0</v>
      </c>
      <c r="BF488" s="179">
        <f>IF(N488="snížená",J488,0)</f>
        <v>0</v>
      </c>
      <c r="BG488" s="179">
        <f>IF(N488="zákl. přenesená",J488,0)</f>
        <v>0</v>
      </c>
      <c r="BH488" s="179">
        <f>IF(N488="sníž. přenesená",J488,0)</f>
        <v>0</v>
      </c>
      <c r="BI488" s="179">
        <f>IF(N488="nulová",J488,0)</f>
        <v>0</v>
      </c>
      <c r="BJ488" s="18" t="s">
        <v>146</v>
      </c>
      <c r="BK488" s="179">
        <f>ROUND(I488*H488,2)</f>
        <v>0</v>
      </c>
      <c r="BL488" s="18" t="s">
        <v>210</v>
      </c>
      <c r="BM488" s="178" t="s">
        <v>1326</v>
      </c>
    </row>
    <row r="489" s="2" customFormat="1" ht="24.15" customHeight="1">
      <c r="A489" s="37"/>
      <c r="B489" s="165"/>
      <c r="C489" s="166" t="s">
        <v>1327</v>
      </c>
      <c r="D489" s="166" t="s">
        <v>141</v>
      </c>
      <c r="E489" s="167" t="s">
        <v>1328</v>
      </c>
      <c r="F489" s="168" t="s">
        <v>1329</v>
      </c>
      <c r="G489" s="169" t="s">
        <v>154</v>
      </c>
      <c r="H489" s="170">
        <v>8.9000000000000004</v>
      </c>
      <c r="I489" s="171"/>
      <c r="J489" s="172">
        <f>ROUND(I489*H489,2)</f>
        <v>0</v>
      </c>
      <c r="K489" s="173"/>
      <c r="L489" s="38"/>
      <c r="M489" s="174" t="s">
        <v>1</v>
      </c>
      <c r="N489" s="175" t="s">
        <v>40</v>
      </c>
      <c r="O489" s="76"/>
      <c r="P489" s="176">
        <f>O489*H489</f>
        <v>0</v>
      </c>
      <c r="Q489" s="176">
        <v>0</v>
      </c>
      <c r="R489" s="176">
        <f>Q489*H489</f>
        <v>0</v>
      </c>
      <c r="S489" s="176">
        <v>0</v>
      </c>
      <c r="T489" s="177">
        <f>S489*H489</f>
        <v>0</v>
      </c>
      <c r="U489" s="37"/>
      <c r="V489" s="37"/>
      <c r="W489" s="37"/>
      <c r="X489" s="37"/>
      <c r="Y489" s="37"/>
      <c r="Z489" s="37"/>
      <c r="AA489" s="37"/>
      <c r="AB489" s="37"/>
      <c r="AC489" s="37"/>
      <c r="AD489" s="37"/>
      <c r="AE489" s="37"/>
      <c r="AR489" s="178" t="s">
        <v>210</v>
      </c>
      <c r="AT489" s="178" t="s">
        <v>141</v>
      </c>
      <c r="AU489" s="178" t="s">
        <v>146</v>
      </c>
      <c r="AY489" s="18" t="s">
        <v>138</v>
      </c>
      <c r="BE489" s="179">
        <f>IF(N489="základní",J489,0)</f>
        <v>0</v>
      </c>
      <c r="BF489" s="179">
        <f>IF(N489="snížená",J489,0)</f>
        <v>0</v>
      </c>
      <c r="BG489" s="179">
        <f>IF(N489="zákl. přenesená",J489,0)</f>
        <v>0</v>
      </c>
      <c r="BH489" s="179">
        <f>IF(N489="sníž. přenesená",J489,0)</f>
        <v>0</v>
      </c>
      <c r="BI489" s="179">
        <f>IF(N489="nulová",J489,0)</f>
        <v>0</v>
      </c>
      <c r="BJ489" s="18" t="s">
        <v>146</v>
      </c>
      <c r="BK489" s="179">
        <f>ROUND(I489*H489,2)</f>
        <v>0</v>
      </c>
      <c r="BL489" s="18" t="s">
        <v>210</v>
      </c>
      <c r="BM489" s="178" t="s">
        <v>1330</v>
      </c>
    </row>
    <row r="490" s="2" customFormat="1" ht="24.15" customHeight="1">
      <c r="A490" s="37"/>
      <c r="B490" s="165"/>
      <c r="C490" s="166" t="s">
        <v>1331</v>
      </c>
      <c r="D490" s="166" t="s">
        <v>141</v>
      </c>
      <c r="E490" s="167" t="s">
        <v>1332</v>
      </c>
      <c r="F490" s="168" t="s">
        <v>1333</v>
      </c>
      <c r="G490" s="169" t="s">
        <v>150</v>
      </c>
      <c r="H490" s="170">
        <v>56</v>
      </c>
      <c r="I490" s="171"/>
      <c r="J490" s="172">
        <f>ROUND(I490*H490,2)</f>
        <v>0</v>
      </c>
      <c r="K490" s="173"/>
      <c r="L490" s="38"/>
      <c r="M490" s="174" t="s">
        <v>1</v>
      </c>
      <c r="N490" s="175" t="s">
        <v>40</v>
      </c>
      <c r="O490" s="76"/>
      <c r="P490" s="176">
        <f>O490*H490</f>
        <v>0</v>
      </c>
      <c r="Q490" s="176">
        <v>2.0000000000000002E-05</v>
      </c>
      <c r="R490" s="176">
        <f>Q490*H490</f>
        <v>0.0011200000000000001</v>
      </c>
      <c r="S490" s="176">
        <v>0</v>
      </c>
      <c r="T490" s="177">
        <f>S490*H490</f>
        <v>0</v>
      </c>
      <c r="U490" s="37"/>
      <c r="V490" s="37"/>
      <c r="W490" s="37"/>
      <c r="X490" s="37"/>
      <c r="Y490" s="37"/>
      <c r="Z490" s="37"/>
      <c r="AA490" s="37"/>
      <c r="AB490" s="37"/>
      <c r="AC490" s="37"/>
      <c r="AD490" s="37"/>
      <c r="AE490" s="37"/>
      <c r="AR490" s="178" t="s">
        <v>210</v>
      </c>
      <c r="AT490" s="178" t="s">
        <v>141</v>
      </c>
      <c r="AU490" s="178" t="s">
        <v>146</v>
      </c>
      <c r="AY490" s="18" t="s">
        <v>138</v>
      </c>
      <c r="BE490" s="179">
        <f>IF(N490="základní",J490,0)</f>
        <v>0</v>
      </c>
      <c r="BF490" s="179">
        <f>IF(N490="snížená",J490,0)</f>
        <v>0</v>
      </c>
      <c r="BG490" s="179">
        <f>IF(N490="zákl. přenesená",J490,0)</f>
        <v>0</v>
      </c>
      <c r="BH490" s="179">
        <f>IF(N490="sníž. přenesená",J490,0)</f>
        <v>0</v>
      </c>
      <c r="BI490" s="179">
        <f>IF(N490="nulová",J490,0)</f>
        <v>0</v>
      </c>
      <c r="BJ490" s="18" t="s">
        <v>146</v>
      </c>
      <c r="BK490" s="179">
        <f>ROUND(I490*H490,2)</f>
        <v>0</v>
      </c>
      <c r="BL490" s="18" t="s">
        <v>210</v>
      </c>
      <c r="BM490" s="178" t="s">
        <v>1334</v>
      </c>
    </row>
    <row r="491" s="2" customFormat="1" ht="24.15" customHeight="1">
      <c r="A491" s="37"/>
      <c r="B491" s="165"/>
      <c r="C491" s="166" t="s">
        <v>1335</v>
      </c>
      <c r="D491" s="166" t="s">
        <v>141</v>
      </c>
      <c r="E491" s="167" t="s">
        <v>1336</v>
      </c>
      <c r="F491" s="168" t="s">
        <v>1337</v>
      </c>
      <c r="G491" s="169" t="s">
        <v>154</v>
      </c>
      <c r="H491" s="170">
        <v>8.9000000000000004</v>
      </c>
      <c r="I491" s="171"/>
      <c r="J491" s="172">
        <f>ROUND(I491*H491,2)</f>
        <v>0</v>
      </c>
      <c r="K491" s="173"/>
      <c r="L491" s="38"/>
      <c r="M491" s="174" t="s">
        <v>1</v>
      </c>
      <c r="N491" s="175" t="s">
        <v>40</v>
      </c>
      <c r="O491" s="76"/>
      <c r="P491" s="176">
        <f>O491*H491</f>
        <v>0</v>
      </c>
      <c r="Q491" s="176">
        <v>0.00016000000000000001</v>
      </c>
      <c r="R491" s="176">
        <f>Q491*H491</f>
        <v>0.0014240000000000001</v>
      </c>
      <c r="S491" s="176">
        <v>0</v>
      </c>
      <c r="T491" s="177">
        <f>S491*H491</f>
        <v>0</v>
      </c>
      <c r="U491" s="37"/>
      <c r="V491" s="37"/>
      <c r="W491" s="37"/>
      <c r="X491" s="37"/>
      <c r="Y491" s="37"/>
      <c r="Z491" s="37"/>
      <c r="AA491" s="37"/>
      <c r="AB491" s="37"/>
      <c r="AC491" s="37"/>
      <c r="AD491" s="37"/>
      <c r="AE491" s="37"/>
      <c r="AR491" s="178" t="s">
        <v>210</v>
      </c>
      <c r="AT491" s="178" t="s">
        <v>141</v>
      </c>
      <c r="AU491" s="178" t="s">
        <v>146</v>
      </c>
      <c r="AY491" s="18" t="s">
        <v>138</v>
      </c>
      <c r="BE491" s="179">
        <f>IF(N491="základní",J491,0)</f>
        <v>0</v>
      </c>
      <c r="BF491" s="179">
        <f>IF(N491="snížená",J491,0)</f>
        <v>0</v>
      </c>
      <c r="BG491" s="179">
        <f>IF(N491="zákl. přenesená",J491,0)</f>
        <v>0</v>
      </c>
      <c r="BH491" s="179">
        <f>IF(N491="sníž. přenesená",J491,0)</f>
        <v>0</v>
      </c>
      <c r="BI491" s="179">
        <f>IF(N491="nulová",J491,0)</f>
        <v>0</v>
      </c>
      <c r="BJ491" s="18" t="s">
        <v>146</v>
      </c>
      <c r="BK491" s="179">
        <f>ROUND(I491*H491,2)</f>
        <v>0</v>
      </c>
      <c r="BL491" s="18" t="s">
        <v>210</v>
      </c>
      <c r="BM491" s="178" t="s">
        <v>1338</v>
      </c>
    </row>
    <row r="492" s="2" customFormat="1" ht="24.15" customHeight="1">
      <c r="A492" s="37"/>
      <c r="B492" s="165"/>
      <c r="C492" s="166" t="s">
        <v>1339</v>
      </c>
      <c r="D492" s="166" t="s">
        <v>141</v>
      </c>
      <c r="E492" s="167" t="s">
        <v>1340</v>
      </c>
      <c r="F492" s="168" t="s">
        <v>1341</v>
      </c>
      <c r="G492" s="169" t="s">
        <v>150</v>
      </c>
      <c r="H492" s="170">
        <v>56</v>
      </c>
      <c r="I492" s="171"/>
      <c r="J492" s="172">
        <f>ROUND(I492*H492,2)</f>
        <v>0</v>
      </c>
      <c r="K492" s="173"/>
      <c r="L492" s="38"/>
      <c r="M492" s="174" t="s">
        <v>1</v>
      </c>
      <c r="N492" s="175" t="s">
        <v>40</v>
      </c>
      <c r="O492" s="76"/>
      <c r="P492" s="176">
        <f>O492*H492</f>
        <v>0</v>
      </c>
      <c r="Q492" s="176">
        <v>2.0000000000000002E-05</v>
      </c>
      <c r="R492" s="176">
        <f>Q492*H492</f>
        <v>0.0011200000000000001</v>
      </c>
      <c r="S492" s="176">
        <v>0</v>
      </c>
      <c r="T492" s="177">
        <f>S492*H492</f>
        <v>0</v>
      </c>
      <c r="U492" s="37"/>
      <c r="V492" s="37"/>
      <c r="W492" s="37"/>
      <c r="X492" s="37"/>
      <c r="Y492" s="37"/>
      <c r="Z492" s="37"/>
      <c r="AA492" s="37"/>
      <c r="AB492" s="37"/>
      <c r="AC492" s="37"/>
      <c r="AD492" s="37"/>
      <c r="AE492" s="37"/>
      <c r="AR492" s="178" t="s">
        <v>210</v>
      </c>
      <c r="AT492" s="178" t="s">
        <v>141</v>
      </c>
      <c r="AU492" s="178" t="s">
        <v>146</v>
      </c>
      <c r="AY492" s="18" t="s">
        <v>138</v>
      </c>
      <c r="BE492" s="179">
        <f>IF(N492="základní",J492,0)</f>
        <v>0</v>
      </c>
      <c r="BF492" s="179">
        <f>IF(N492="snížená",J492,0)</f>
        <v>0</v>
      </c>
      <c r="BG492" s="179">
        <f>IF(N492="zákl. přenesená",J492,0)</f>
        <v>0</v>
      </c>
      <c r="BH492" s="179">
        <f>IF(N492="sníž. přenesená",J492,0)</f>
        <v>0</v>
      </c>
      <c r="BI492" s="179">
        <f>IF(N492="nulová",J492,0)</f>
        <v>0</v>
      </c>
      <c r="BJ492" s="18" t="s">
        <v>146</v>
      </c>
      <c r="BK492" s="179">
        <f>ROUND(I492*H492,2)</f>
        <v>0</v>
      </c>
      <c r="BL492" s="18" t="s">
        <v>210</v>
      </c>
      <c r="BM492" s="178" t="s">
        <v>1342</v>
      </c>
    </row>
    <row r="493" s="2" customFormat="1" ht="24.15" customHeight="1">
      <c r="A493" s="37"/>
      <c r="B493" s="165"/>
      <c r="C493" s="166" t="s">
        <v>1343</v>
      </c>
      <c r="D493" s="166" t="s">
        <v>141</v>
      </c>
      <c r="E493" s="167" t="s">
        <v>1344</v>
      </c>
      <c r="F493" s="168" t="s">
        <v>1345</v>
      </c>
      <c r="G493" s="169" t="s">
        <v>154</v>
      </c>
      <c r="H493" s="170">
        <v>8.9000000000000004</v>
      </c>
      <c r="I493" s="171"/>
      <c r="J493" s="172">
        <f>ROUND(I493*H493,2)</f>
        <v>0</v>
      </c>
      <c r="K493" s="173"/>
      <c r="L493" s="38"/>
      <c r="M493" s="174" t="s">
        <v>1</v>
      </c>
      <c r="N493" s="175" t="s">
        <v>40</v>
      </c>
      <c r="O493" s="76"/>
      <c r="P493" s="176">
        <f>O493*H493</f>
        <v>0</v>
      </c>
      <c r="Q493" s="176">
        <v>0.00040999999999999999</v>
      </c>
      <c r="R493" s="176">
        <f>Q493*H493</f>
        <v>0.0036489999999999999</v>
      </c>
      <c r="S493" s="176">
        <v>0</v>
      </c>
      <c r="T493" s="177">
        <f>S493*H493</f>
        <v>0</v>
      </c>
      <c r="U493" s="37"/>
      <c r="V493" s="37"/>
      <c r="W493" s="37"/>
      <c r="X493" s="37"/>
      <c r="Y493" s="37"/>
      <c r="Z493" s="37"/>
      <c r="AA493" s="37"/>
      <c r="AB493" s="37"/>
      <c r="AC493" s="37"/>
      <c r="AD493" s="37"/>
      <c r="AE493" s="37"/>
      <c r="AR493" s="178" t="s">
        <v>210</v>
      </c>
      <c r="AT493" s="178" t="s">
        <v>141</v>
      </c>
      <c r="AU493" s="178" t="s">
        <v>146</v>
      </c>
      <c r="AY493" s="18" t="s">
        <v>138</v>
      </c>
      <c r="BE493" s="179">
        <f>IF(N493="základní",J493,0)</f>
        <v>0</v>
      </c>
      <c r="BF493" s="179">
        <f>IF(N493="snížená",J493,0)</f>
        <v>0</v>
      </c>
      <c r="BG493" s="179">
        <f>IF(N493="zákl. přenesená",J493,0)</f>
        <v>0</v>
      </c>
      <c r="BH493" s="179">
        <f>IF(N493="sníž. přenesená",J493,0)</f>
        <v>0</v>
      </c>
      <c r="BI493" s="179">
        <f>IF(N493="nulová",J493,0)</f>
        <v>0</v>
      </c>
      <c r="BJ493" s="18" t="s">
        <v>146</v>
      </c>
      <c r="BK493" s="179">
        <f>ROUND(I493*H493,2)</f>
        <v>0</v>
      </c>
      <c r="BL493" s="18" t="s">
        <v>210</v>
      </c>
      <c r="BM493" s="178" t="s">
        <v>1346</v>
      </c>
    </row>
    <row r="494" s="2" customFormat="1" ht="24.15" customHeight="1">
      <c r="A494" s="37"/>
      <c r="B494" s="165"/>
      <c r="C494" s="166" t="s">
        <v>1347</v>
      </c>
      <c r="D494" s="166" t="s">
        <v>141</v>
      </c>
      <c r="E494" s="167" t="s">
        <v>1348</v>
      </c>
      <c r="F494" s="168" t="s">
        <v>1349</v>
      </c>
      <c r="G494" s="169" t="s">
        <v>150</v>
      </c>
      <c r="H494" s="170">
        <v>56</v>
      </c>
      <c r="I494" s="171"/>
      <c r="J494" s="172">
        <f>ROUND(I494*H494,2)</f>
        <v>0</v>
      </c>
      <c r="K494" s="173"/>
      <c r="L494" s="38"/>
      <c r="M494" s="174" t="s">
        <v>1</v>
      </c>
      <c r="N494" s="175" t="s">
        <v>40</v>
      </c>
      <c r="O494" s="76"/>
      <c r="P494" s="176">
        <f>O494*H494</f>
        <v>0</v>
      </c>
      <c r="Q494" s="176">
        <v>3.0000000000000001E-05</v>
      </c>
      <c r="R494" s="176">
        <f>Q494*H494</f>
        <v>0.0016800000000000001</v>
      </c>
      <c r="S494" s="176">
        <v>0</v>
      </c>
      <c r="T494" s="177">
        <f>S494*H494</f>
        <v>0</v>
      </c>
      <c r="U494" s="37"/>
      <c r="V494" s="37"/>
      <c r="W494" s="37"/>
      <c r="X494" s="37"/>
      <c r="Y494" s="37"/>
      <c r="Z494" s="37"/>
      <c r="AA494" s="37"/>
      <c r="AB494" s="37"/>
      <c r="AC494" s="37"/>
      <c r="AD494" s="37"/>
      <c r="AE494" s="37"/>
      <c r="AR494" s="178" t="s">
        <v>210</v>
      </c>
      <c r="AT494" s="178" t="s">
        <v>141</v>
      </c>
      <c r="AU494" s="178" t="s">
        <v>146</v>
      </c>
      <c r="AY494" s="18" t="s">
        <v>138</v>
      </c>
      <c r="BE494" s="179">
        <f>IF(N494="základní",J494,0)</f>
        <v>0</v>
      </c>
      <c r="BF494" s="179">
        <f>IF(N494="snížená",J494,0)</f>
        <v>0</v>
      </c>
      <c r="BG494" s="179">
        <f>IF(N494="zákl. přenesená",J494,0)</f>
        <v>0</v>
      </c>
      <c r="BH494" s="179">
        <f>IF(N494="sníž. přenesená",J494,0)</f>
        <v>0</v>
      </c>
      <c r="BI494" s="179">
        <f>IF(N494="nulová",J494,0)</f>
        <v>0</v>
      </c>
      <c r="BJ494" s="18" t="s">
        <v>146</v>
      </c>
      <c r="BK494" s="179">
        <f>ROUND(I494*H494,2)</f>
        <v>0</v>
      </c>
      <c r="BL494" s="18" t="s">
        <v>210</v>
      </c>
      <c r="BM494" s="178" t="s">
        <v>1350</v>
      </c>
    </row>
    <row r="495" s="2" customFormat="1" ht="21.75" customHeight="1">
      <c r="A495" s="37"/>
      <c r="B495" s="165"/>
      <c r="C495" s="166" t="s">
        <v>1351</v>
      </c>
      <c r="D495" s="166" t="s">
        <v>141</v>
      </c>
      <c r="E495" s="167" t="s">
        <v>1352</v>
      </c>
      <c r="F495" s="168" t="s">
        <v>1353</v>
      </c>
      <c r="G495" s="169" t="s">
        <v>154</v>
      </c>
      <c r="H495" s="170">
        <v>5.5999999999999996</v>
      </c>
      <c r="I495" s="171"/>
      <c r="J495" s="172">
        <f>ROUND(I495*H495,2)</f>
        <v>0</v>
      </c>
      <c r="K495" s="173"/>
      <c r="L495" s="38"/>
      <c r="M495" s="174" t="s">
        <v>1</v>
      </c>
      <c r="N495" s="175" t="s">
        <v>40</v>
      </c>
      <c r="O495" s="76"/>
      <c r="P495" s="176">
        <f>O495*H495</f>
        <v>0</v>
      </c>
      <c r="Q495" s="176">
        <v>4.0000000000000003E-05</v>
      </c>
      <c r="R495" s="176">
        <f>Q495*H495</f>
        <v>0.000224</v>
      </c>
      <c r="S495" s="176">
        <v>0</v>
      </c>
      <c r="T495" s="177">
        <f>S495*H495</f>
        <v>0</v>
      </c>
      <c r="U495" s="37"/>
      <c r="V495" s="37"/>
      <c r="W495" s="37"/>
      <c r="X495" s="37"/>
      <c r="Y495" s="37"/>
      <c r="Z495" s="37"/>
      <c r="AA495" s="37"/>
      <c r="AB495" s="37"/>
      <c r="AC495" s="37"/>
      <c r="AD495" s="37"/>
      <c r="AE495" s="37"/>
      <c r="AR495" s="178" t="s">
        <v>210</v>
      </c>
      <c r="AT495" s="178" t="s">
        <v>141</v>
      </c>
      <c r="AU495" s="178" t="s">
        <v>146</v>
      </c>
      <c r="AY495" s="18" t="s">
        <v>138</v>
      </c>
      <c r="BE495" s="179">
        <f>IF(N495="základní",J495,0)</f>
        <v>0</v>
      </c>
      <c r="BF495" s="179">
        <f>IF(N495="snížená",J495,0)</f>
        <v>0</v>
      </c>
      <c r="BG495" s="179">
        <f>IF(N495="zákl. přenesená",J495,0)</f>
        <v>0</v>
      </c>
      <c r="BH495" s="179">
        <f>IF(N495="sníž. přenesená",J495,0)</f>
        <v>0</v>
      </c>
      <c r="BI495" s="179">
        <f>IF(N495="nulová",J495,0)</f>
        <v>0</v>
      </c>
      <c r="BJ495" s="18" t="s">
        <v>146</v>
      </c>
      <c r="BK495" s="179">
        <f>ROUND(I495*H495,2)</f>
        <v>0</v>
      </c>
      <c r="BL495" s="18" t="s">
        <v>210</v>
      </c>
      <c r="BM495" s="178" t="s">
        <v>1354</v>
      </c>
    </row>
    <row r="496" s="2" customFormat="1" ht="21.75" customHeight="1">
      <c r="A496" s="37"/>
      <c r="B496" s="165"/>
      <c r="C496" s="166" t="s">
        <v>1355</v>
      </c>
      <c r="D496" s="166" t="s">
        <v>141</v>
      </c>
      <c r="E496" s="167" t="s">
        <v>1356</v>
      </c>
      <c r="F496" s="168" t="s">
        <v>1357</v>
      </c>
      <c r="G496" s="169" t="s">
        <v>150</v>
      </c>
      <c r="H496" s="170">
        <v>56</v>
      </c>
      <c r="I496" s="171"/>
      <c r="J496" s="172">
        <f>ROUND(I496*H496,2)</f>
        <v>0</v>
      </c>
      <c r="K496" s="173"/>
      <c r="L496" s="38"/>
      <c r="M496" s="174" t="s">
        <v>1</v>
      </c>
      <c r="N496" s="175" t="s">
        <v>40</v>
      </c>
      <c r="O496" s="76"/>
      <c r="P496" s="176">
        <f>O496*H496</f>
        <v>0</v>
      </c>
      <c r="Q496" s="176">
        <v>0</v>
      </c>
      <c r="R496" s="176">
        <f>Q496*H496</f>
        <v>0</v>
      </c>
      <c r="S496" s="176">
        <v>0</v>
      </c>
      <c r="T496" s="177">
        <f>S496*H496</f>
        <v>0</v>
      </c>
      <c r="U496" s="37"/>
      <c r="V496" s="37"/>
      <c r="W496" s="37"/>
      <c r="X496" s="37"/>
      <c r="Y496" s="37"/>
      <c r="Z496" s="37"/>
      <c r="AA496" s="37"/>
      <c r="AB496" s="37"/>
      <c r="AC496" s="37"/>
      <c r="AD496" s="37"/>
      <c r="AE496" s="37"/>
      <c r="AR496" s="178" t="s">
        <v>210</v>
      </c>
      <c r="AT496" s="178" t="s">
        <v>141</v>
      </c>
      <c r="AU496" s="178" t="s">
        <v>146</v>
      </c>
      <c r="AY496" s="18" t="s">
        <v>138</v>
      </c>
      <c r="BE496" s="179">
        <f>IF(N496="základní",J496,0)</f>
        <v>0</v>
      </c>
      <c r="BF496" s="179">
        <f>IF(N496="snížená",J496,0)</f>
        <v>0</v>
      </c>
      <c r="BG496" s="179">
        <f>IF(N496="zákl. přenesená",J496,0)</f>
        <v>0</v>
      </c>
      <c r="BH496" s="179">
        <f>IF(N496="sníž. přenesená",J496,0)</f>
        <v>0</v>
      </c>
      <c r="BI496" s="179">
        <f>IF(N496="nulová",J496,0)</f>
        <v>0</v>
      </c>
      <c r="BJ496" s="18" t="s">
        <v>146</v>
      </c>
      <c r="BK496" s="179">
        <f>ROUND(I496*H496,2)</f>
        <v>0</v>
      </c>
      <c r="BL496" s="18" t="s">
        <v>210</v>
      </c>
      <c r="BM496" s="178" t="s">
        <v>1358</v>
      </c>
    </row>
    <row r="497" s="12" customFormat="1" ht="22.8" customHeight="1">
      <c r="A497" s="12"/>
      <c r="B497" s="152"/>
      <c r="C497" s="12"/>
      <c r="D497" s="153" t="s">
        <v>73</v>
      </c>
      <c r="E497" s="163" t="s">
        <v>1359</v>
      </c>
      <c r="F497" s="163" t="s">
        <v>1360</v>
      </c>
      <c r="G497" s="12"/>
      <c r="H497" s="12"/>
      <c r="I497" s="155"/>
      <c r="J497" s="164">
        <f>BK497</f>
        <v>0</v>
      </c>
      <c r="K497" s="12"/>
      <c r="L497" s="152"/>
      <c r="M497" s="157"/>
      <c r="N497" s="158"/>
      <c r="O497" s="158"/>
      <c r="P497" s="159">
        <f>SUM(P498:P504)</f>
        <v>0</v>
      </c>
      <c r="Q497" s="158"/>
      <c r="R497" s="159">
        <f>SUM(R498:R504)</f>
        <v>0.111428606</v>
      </c>
      <c r="S497" s="158"/>
      <c r="T497" s="160">
        <f>SUM(T498:T504)</f>
        <v>0</v>
      </c>
      <c r="U497" s="12"/>
      <c r="V497" s="12"/>
      <c r="W497" s="12"/>
      <c r="X497" s="12"/>
      <c r="Y497" s="12"/>
      <c r="Z497" s="12"/>
      <c r="AA497" s="12"/>
      <c r="AB497" s="12"/>
      <c r="AC497" s="12"/>
      <c r="AD497" s="12"/>
      <c r="AE497" s="12"/>
      <c r="AR497" s="153" t="s">
        <v>146</v>
      </c>
      <c r="AT497" s="161" t="s">
        <v>73</v>
      </c>
      <c r="AU497" s="161" t="s">
        <v>79</v>
      </c>
      <c r="AY497" s="153" t="s">
        <v>138</v>
      </c>
      <c r="BK497" s="162">
        <f>SUM(BK498:BK504)</f>
        <v>0</v>
      </c>
    </row>
    <row r="498" s="2" customFormat="1" ht="21.75" customHeight="1">
      <c r="A498" s="37"/>
      <c r="B498" s="165"/>
      <c r="C498" s="166" t="s">
        <v>1361</v>
      </c>
      <c r="D498" s="166" t="s">
        <v>141</v>
      </c>
      <c r="E498" s="167" t="s">
        <v>1362</v>
      </c>
      <c r="F498" s="168" t="s">
        <v>1363</v>
      </c>
      <c r="G498" s="169" t="s">
        <v>154</v>
      </c>
      <c r="H498" s="170">
        <v>186.40000000000001</v>
      </c>
      <c r="I498" s="171"/>
      <c r="J498" s="172">
        <f>ROUND(I498*H498,2)</f>
        <v>0</v>
      </c>
      <c r="K498" s="173"/>
      <c r="L498" s="38"/>
      <c r="M498" s="174" t="s">
        <v>1</v>
      </c>
      <c r="N498" s="175" t="s">
        <v>40</v>
      </c>
      <c r="O498" s="76"/>
      <c r="P498" s="176">
        <f>O498*H498</f>
        <v>0</v>
      </c>
      <c r="Q498" s="176">
        <v>2.5000000000000001E-05</v>
      </c>
      <c r="R498" s="176">
        <f>Q498*H498</f>
        <v>0.0046600000000000001</v>
      </c>
      <c r="S498" s="176">
        <v>0</v>
      </c>
      <c r="T498" s="177">
        <f>S498*H498</f>
        <v>0</v>
      </c>
      <c r="U498" s="37"/>
      <c r="V498" s="37"/>
      <c r="W498" s="37"/>
      <c r="X498" s="37"/>
      <c r="Y498" s="37"/>
      <c r="Z498" s="37"/>
      <c r="AA498" s="37"/>
      <c r="AB498" s="37"/>
      <c r="AC498" s="37"/>
      <c r="AD498" s="37"/>
      <c r="AE498" s="37"/>
      <c r="AR498" s="178" t="s">
        <v>210</v>
      </c>
      <c r="AT498" s="178" t="s">
        <v>141</v>
      </c>
      <c r="AU498" s="178" t="s">
        <v>146</v>
      </c>
      <c r="AY498" s="18" t="s">
        <v>138</v>
      </c>
      <c r="BE498" s="179">
        <f>IF(N498="základní",J498,0)</f>
        <v>0</v>
      </c>
      <c r="BF498" s="179">
        <f>IF(N498="snížená",J498,0)</f>
        <v>0</v>
      </c>
      <c r="BG498" s="179">
        <f>IF(N498="zákl. přenesená",J498,0)</f>
        <v>0</v>
      </c>
      <c r="BH498" s="179">
        <f>IF(N498="sníž. přenesená",J498,0)</f>
        <v>0</v>
      </c>
      <c r="BI498" s="179">
        <f>IF(N498="nulová",J498,0)</f>
        <v>0</v>
      </c>
      <c r="BJ498" s="18" t="s">
        <v>146</v>
      </c>
      <c r="BK498" s="179">
        <f>ROUND(I498*H498,2)</f>
        <v>0</v>
      </c>
      <c r="BL498" s="18" t="s">
        <v>210</v>
      </c>
      <c r="BM498" s="178" t="s">
        <v>1364</v>
      </c>
    </row>
    <row r="499" s="2" customFormat="1" ht="33" customHeight="1">
      <c r="A499" s="37"/>
      <c r="B499" s="165"/>
      <c r="C499" s="166" t="s">
        <v>1365</v>
      </c>
      <c r="D499" s="166" t="s">
        <v>141</v>
      </c>
      <c r="E499" s="167" t="s">
        <v>1366</v>
      </c>
      <c r="F499" s="168" t="s">
        <v>1367</v>
      </c>
      <c r="G499" s="169" t="s">
        <v>150</v>
      </c>
      <c r="H499" s="170">
        <v>20</v>
      </c>
      <c r="I499" s="171"/>
      <c r="J499" s="172">
        <f>ROUND(I499*H499,2)</f>
        <v>0</v>
      </c>
      <c r="K499" s="173"/>
      <c r="L499" s="38"/>
      <c r="M499" s="174" t="s">
        <v>1</v>
      </c>
      <c r="N499" s="175" t="s">
        <v>40</v>
      </c>
      <c r="O499" s="76"/>
      <c r="P499" s="176">
        <f>O499*H499</f>
        <v>0</v>
      </c>
      <c r="Q499" s="176">
        <v>1.1559899999999999E-05</v>
      </c>
      <c r="R499" s="176">
        <f>Q499*H499</f>
        <v>0.00023119799999999998</v>
      </c>
      <c r="S499" s="176">
        <v>0</v>
      </c>
      <c r="T499" s="177">
        <f>S499*H499</f>
        <v>0</v>
      </c>
      <c r="U499" s="37"/>
      <c r="V499" s="37"/>
      <c r="W499" s="37"/>
      <c r="X499" s="37"/>
      <c r="Y499" s="37"/>
      <c r="Z499" s="37"/>
      <c r="AA499" s="37"/>
      <c r="AB499" s="37"/>
      <c r="AC499" s="37"/>
      <c r="AD499" s="37"/>
      <c r="AE499" s="37"/>
      <c r="AR499" s="178" t="s">
        <v>210</v>
      </c>
      <c r="AT499" s="178" t="s">
        <v>141</v>
      </c>
      <c r="AU499" s="178" t="s">
        <v>146</v>
      </c>
      <c r="AY499" s="18" t="s">
        <v>138</v>
      </c>
      <c r="BE499" s="179">
        <f>IF(N499="základní",J499,0)</f>
        <v>0</v>
      </c>
      <c r="BF499" s="179">
        <f>IF(N499="snížená",J499,0)</f>
        <v>0</v>
      </c>
      <c r="BG499" s="179">
        <f>IF(N499="zákl. přenesená",J499,0)</f>
        <v>0</v>
      </c>
      <c r="BH499" s="179">
        <f>IF(N499="sníž. přenesená",J499,0)</f>
        <v>0</v>
      </c>
      <c r="BI499" s="179">
        <f>IF(N499="nulová",J499,0)</f>
        <v>0</v>
      </c>
      <c r="BJ499" s="18" t="s">
        <v>146</v>
      </c>
      <c r="BK499" s="179">
        <f>ROUND(I499*H499,2)</f>
        <v>0</v>
      </c>
      <c r="BL499" s="18" t="s">
        <v>210</v>
      </c>
      <c r="BM499" s="178" t="s">
        <v>1368</v>
      </c>
    </row>
    <row r="500" s="2" customFormat="1" ht="24.15" customHeight="1">
      <c r="A500" s="37"/>
      <c r="B500" s="165"/>
      <c r="C500" s="166" t="s">
        <v>1369</v>
      </c>
      <c r="D500" s="166" t="s">
        <v>141</v>
      </c>
      <c r="E500" s="167" t="s">
        <v>1370</v>
      </c>
      <c r="F500" s="168" t="s">
        <v>1371</v>
      </c>
      <c r="G500" s="169" t="s">
        <v>150</v>
      </c>
      <c r="H500" s="170">
        <v>26</v>
      </c>
      <c r="I500" s="171"/>
      <c r="J500" s="172">
        <f>ROUND(I500*H500,2)</f>
        <v>0</v>
      </c>
      <c r="K500" s="173"/>
      <c r="L500" s="38"/>
      <c r="M500" s="174" t="s">
        <v>1</v>
      </c>
      <c r="N500" s="175" t="s">
        <v>40</v>
      </c>
      <c r="O500" s="76"/>
      <c r="P500" s="176">
        <f>O500*H500</f>
        <v>0</v>
      </c>
      <c r="Q500" s="176">
        <v>4.0207999999999999E-05</v>
      </c>
      <c r="R500" s="176">
        <f>Q500*H500</f>
        <v>0.0010454080000000001</v>
      </c>
      <c r="S500" s="176">
        <v>0</v>
      </c>
      <c r="T500" s="177">
        <f>S500*H500</f>
        <v>0</v>
      </c>
      <c r="U500" s="37"/>
      <c r="V500" s="37"/>
      <c r="W500" s="37"/>
      <c r="X500" s="37"/>
      <c r="Y500" s="37"/>
      <c r="Z500" s="37"/>
      <c r="AA500" s="37"/>
      <c r="AB500" s="37"/>
      <c r="AC500" s="37"/>
      <c r="AD500" s="37"/>
      <c r="AE500" s="37"/>
      <c r="AR500" s="178" t="s">
        <v>210</v>
      </c>
      <c r="AT500" s="178" t="s">
        <v>141</v>
      </c>
      <c r="AU500" s="178" t="s">
        <v>146</v>
      </c>
      <c r="AY500" s="18" t="s">
        <v>138</v>
      </c>
      <c r="BE500" s="179">
        <f>IF(N500="základní",J500,0)</f>
        <v>0</v>
      </c>
      <c r="BF500" s="179">
        <f>IF(N500="snížená",J500,0)</f>
        <v>0</v>
      </c>
      <c r="BG500" s="179">
        <f>IF(N500="zákl. přenesená",J500,0)</f>
        <v>0</v>
      </c>
      <c r="BH500" s="179">
        <f>IF(N500="sníž. přenesená",J500,0)</f>
        <v>0</v>
      </c>
      <c r="BI500" s="179">
        <f>IF(N500="nulová",J500,0)</f>
        <v>0</v>
      </c>
      <c r="BJ500" s="18" t="s">
        <v>146</v>
      </c>
      <c r="BK500" s="179">
        <f>ROUND(I500*H500,2)</f>
        <v>0</v>
      </c>
      <c r="BL500" s="18" t="s">
        <v>210</v>
      </c>
      <c r="BM500" s="178" t="s">
        <v>1372</v>
      </c>
    </row>
    <row r="501" s="2" customFormat="1" ht="33" customHeight="1">
      <c r="A501" s="37"/>
      <c r="B501" s="165"/>
      <c r="C501" s="166" t="s">
        <v>1373</v>
      </c>
      <c r="D501" s="166" t="s">
        <v>141</v>
      </c>
      <c r="E501" s="167" t="s">
        <v>1374</v>
      </c>
      <c r="F501" s="168" t="s">
        <v>1375</v>
      </c>
      <c r="G501" s="169" t="s">
        <v>154</v>
      </c>
      <c r="H501" s="170">
        <v>186.40000000000001</v>
      </c>
      <c r="I501" s="171"/>
      <c r="J501" s="172">
        <f>ROUND(I501*H501,2)</f>
        <v>0</v>
      </c>
      <c r="K501" s="173"/>
      <c r="L501" s="38"/>
      <c r="M501" s="174" t="s">
        <v>1</v>
      </c>
      <c r="N501" s="175" t="s">
        <v>40</v>
      </c>
      <c r="O501" s="76"/>
      <c r="P501" s="176">
        <f>O501*H501</f>
        <v>0</v>
      </c>
      <c r="Q501" s="176">
        <v>0.00028499999999999999</v>
      </c>
      <c r="R501" s="176">
        <f>Q501*H501</f>
        <v>0.053123999999999998</v>
      </c>
      <c r="S501" s="176">
        <v>0</v>
      </c>
      <c r="T501" s="177">
        <f>S501*H501</f>
        <v>0</v>
      </c>
      <c r="U501" s="37"/>
      <c r="V501" s="37"/>
      <c r="W501" s="37"/>
      <c r="X501" s="37"/>
      <c r="Y501" s="37"/>
      <c r="Z501" s="37"/>
      <c r="AA501" s="37"/>
      <c r="AB501" s="37"/>
      <c r="AC501" s="37"/>
      <c r="AD501" s="37"/>
      <c r="AE501" s="37"/>
      <c r="AR501" s="178" t="s">
        <v>210</v>
      </c>
      <c r="AT501" s="178" t="s">
        <v>141</v>
      </c>
      <c r="AU501" s="178" t="s">
        <v>146</v>
      </c>
      <c r="AY501" s="18" t="s">
        <v>138</v>
      </c>
      <c r="BE501" s="179">
        <f>IF(N501="základní",J501,0)</f>
        <v>0</v>
      </c>
      <c r="BF501" s="179">
        <f>IF(N501="snížená",J501,0)</f>
        <v>0</v>
      </c>
      <c r="BG501" s="179">
        <f>IF(N501="zákl. přenesená",J501,0)</f>
        <v>0</v>
      </c>
      <c r="BH501" s="179">
        <f>IF(N501="sníž. přenesená",J501,0)</f>
        <v>0</v>
      </c>
      <c r="BI501" s="179">
        <f>IF(N501="nulová",J501,0)</f>
        <v>0</v>
      </c>
      <c r="BJ501" s="18" t="s">
        <v>146</v>
      </c>
      <c r="BK501" s="179">
        <f>ROUND(I501*H501,2)</f>
        <v>0</v>
      </c>
      <c r="BL501" s="18" t="s">
        <v>210</v>
      </c>
      <c r="BM501" s="178" t="s">
        <v>1376</v>
      </c>
    </row>
    <row r="502" s="2" customFormat="1" ht="24.15" customHeight="1">
      <c r="A502" s="37"/>
      <c r="B502" s="165"/>
      <c r="C502" s="166" t="s">
        <v>1377</v>
      </c>
      <c r="D502" s="166" t="s">
        <v>141</v>
      </c>
      <c r="E502" s="167" t="s">
        <v>1378</v>
      </c>
      <c r="F502" s="168" t="s">
        <v>1379</v>
      </c>
      <c r="G502" s="169" t="s">
        <v>154</v>
      </c>
      <c r="H502" s="170">
        <v>201</v>
      </c>
      <c r="I502" s="171"/>
      <c r="J502" s="172">
        <f>ROUND(I502*H502,2)</f>
        <v>0</v>
      </c>
      <c r="K502" s="173"/>
      <c r="L502" s="38"/>
      <c r="M502" s="174" t="s">
        <v>1</v>
      </c>
      <c r="N502" s="175" t="s">
        <v>40</v>
      </c>
      <c r="O502" s="76"/>
      <c r="P502" s="176">
        <f>O502*H502</f>
        <v>0</v>
      </c>
      <c r="Q502" s="176">
        <v>0</v>
      </c>
      <c r="R502" s="176">
        <f>Q502*H502</f>
        <v>0</v>
      </c>
      <c r="S502" s="176">
        <v>0</v>
      </c>
      <c r="T502" s="177">
        <f>S502*H502</f>
        <v>0</v>
      </c>
      <c r="U502" s="37"/>
      <c r="V502" s="37"/>
      <c r="W502" s="37"/>
      <c r="X502" s="37"/>
      <c r="Y502" s="37"/>
      <c r="Z502" s="37"/>
      <c r="AA502" s="37"/>
      <c r="AB502" s="37"/>
      <c r="AC502" s="37"/>
      <c r="AD502" s="37"/>
      <c r="AE502" s="37"/>
      <c r="AR502" s="178" t="s">
        <v>210</v>
      </c>
      <c r="AT502" s="178" t="s">
        <v>141</v>
      </c>
      <c r="AU502" s="178" t="s">
        <v>146</v>
      </c>
      <c r="AY502" s="18" t="s">
        <v>138</v>
      </c>
      <c r="BE502" s="179">
        <f>IF(N502="základní",J502,0)</f>
        <v>0</v>
      </c>
      <c r="BF502" s="179">
        <f>IF(N502="snížená",J502,0)</f>
        <v>0</v>
      </c>
      <c r="BG502" s="179">
        <f>IF(N502="zákl. přenesená",J502,0)</f>
        <v>0</v>
      </c>
      <c r="BH502" s="179">
        <f>IF(N502="sníž. přenesená",J502,0)</f>
        <v>0</v>
      </c>
      <c r="BI502" s="179">
        <f>IF(N502="nulová",J502,0)</f>
        <v>0</v>
      </c>
      <c r="BJ502" s="18" t="s">
        <v>146</v>
      </c>
      <c r="BK502" s="179">
        <f>ROUND(I502*H502,2)</f>
        <v>0</v>
      </c>
      <c r="BL502" s="18" t="s">
        <v>210</v>
      </c>
      <c r="BM502" s="178" t="s">
        <v>1380</v>
      </c>
    </row>
    <row r="503" s="2" customFormat="1" ht="24.15" customHeight="1">
      <c r="A503" s="37"/>
      <c r="B503" s="165"/>
      <c r="C503" s="166" t="s">
        <v>1381</v>
      </c>
      <c r="D503" s="166" t="s">
        <v>141</v>
      </c>
      <c r="E503" s="167" t="s">
        <v>1382</v>
      </c>
      <c r="F503" s="168" t="s">
        <v>1383</v>
      </c>
      <c r="G503" s="169" t="s">
        <v>154</v>
      </c>
      <c r="H503" s="170">
        <v>20</v>
      </c>
      <c r="I503" s="171"/>
      <c r="J503" s="172">
        <f>ROUND(I503*H503,2)</f>
        <v>0</v>
      </c>
      <c r="K503" s="173"/>
      <c r="L503" s="38"/>
      <c r="M503" s="174" t="s">
        <v>1</v>
      </c>
      <c r="N503" s="175" t="s">
        <v>40</v>
      </c>
      <c r="O503" s="76"/>
      <c r="P503" s="176">
        <f>O503*H503</f>
        <v>0</v>
      </c>
      <c r="Q503" s="176">
        <v>0.0015</v>
      </c>
      <c r="R503" s="176">
        <f>Q503*H503</f>
        <v>0.029999999999999999</v>
      </c>
      <c r="S503" s="176">
        <v>0</v>
      </c>
      <c r="T503" s="177">
        <f>S503*H503</f>
        <v>0</v>
      </c>
      <c r="U503" s="37"/>
      <c r="V503" s="37"/>
      <c r="W503" s="37"/>
      <c r="X503" s="37"/>
      <c r="Y503" s="37"/>
      <c r="Z503" s="37"/>
      <c r="AA503" s="37"/>
      <c r="AB503" s="37"/>
      <c r="AC503" s="37"/>
      <c r="AD503" s="37"/>
      <c r="AE503" s="37"/>
      <c r="AR503" s="178" t="s">
        <v>210</v>
      </c>
      <c r="AT503" s="178" t="s">
        <v>141</v>
      </c>
      <c r="AU503" s="178" t="s">
        <v>146</v>
      </c>
      <c r="AY503" s="18" t="s">
        <v>138</v>
      </c>
      <c r="BE503" s="179">
        <f>IF(N503="základní",J503,0)</f>
        <v>0</v>
      </c>
      <c r="BF503" s="179">
        <f>IF(N503="snížená",J503,0)</f>
        <v>0</v>
      </c>
      <c r="BG503" s="179">
        <f>IF(N503="zákl. přenesená",J503,0)</f>
        <v>0</v>
      </c>
      <c r="BH503" s="179">
        <f>IF(N503="sníž. přenesená",J503,0)</f>
        <v>0</v>
      </c>
      <c r="BI503" s="179">
        <f>IF(N503="nulová",J503,0)</f>
        <v>0</v>
      </c>
      <c r="BJ503" s="18" t="s">
        <v>146</v>
      </c>
      <c r="BK503" s="179">
        <f>ROUND(I503*H503,2)</f>
        <v>0</v>
      </c>
      <c r="BL503" s="18" t="s">
        <v>210</v>
      </c>
      <c r="BM503" s="178" t="s">
        <v>1384</v>
      </c>
    </row>
    <row r="504" s="2" customFormat="1" ht="16.5" customHeight="1">
      <c r="A504" s="37"/>
      <c r="B504" s="165"/>
      <c r="C504" s="166" t="s">
        <v>1385</v>
      </c>
      <c r="D504" s="166" t="s">
        <v>141</v>
      </c>
      <c r="E504" s="167" t="s">
        <v>1386</v>
      </c>
      <c r="F504" s="168" t="s">
        <v>1387</v>
      </c>
      <c r="G504" s="169" t="s">
        <v>154</v>
      </c>
      <c r="H504" s="170">
        <v>186.40000000000001</v>
      </c>
      <c r="I504" s="171"/>
      <c r="J504" s="172">
        <f>ROUND(I504*H504,2)</f>
        <v>0</v>
      </c>
      <c r="K504" s="173"/>
      <c r="L504" s="38"/>
      <c r="M504" s="174" t="s">
        <v>1</v>
      </c>
      <c r="N504" s="175" t="s">
        <v>40</v>
      </c>
      <c r="O504" s="76"/>
      <c r="P504" s="176">
        <f>O504*H504</f>
        <v>0</v>
      </c>
      <c r="Q504" s="176">
        <v>0.00012</v>
      </c>
      <c r="R504" s="176">
        <f>Q504*H504</f>
        <v>0.022368000000000002</v>
      </c>
      <c r="S504" s="176">
        <v>0</v>
      </c>
      <c r="T504" s="177">
        <f>S504*H504</f>
        <v>0</v>
      </c>
      <c r="U504" s="37"/>
      <c r="V504" s="37"/>
      <c r="W504" s="37"/>
      <c r="X504" s="37"/>
      <c r="Y504" s="37"/>
      <c r="Z504" s="37"/>
      <c r="AA504" s="37"/>
      <c r="AB504" s="37"/>
      <c r="AC504" s="37"/>
      <c r="AD504" s="37"/>
      <c r="AE504" s="37"/>
      <c r="AR504" s="178" t="s">
        <v>210</v>
      </c>
      <c r="AT504" s="178" t="s">
        <v>141</v>
      </c>
      <c r="AU504" s="178" t="s">
        <v>146</v>
      </c>
      <c r="AY504" s="18" t="s">
        <v>138</v>
      </c>
      <c r="BE504" s="179">
        <f>IF(N504="základní",J504,0)</f>
        <v>0</v>
      </c>
      <c r="BF504" s="179">
        <f>IF(N504="snížená",J504,0)</f>
        <v>0</v>
      </c>
      <c r="BG504" s="179">
        <f>IF(N504="zákl. přenesená",J504,0)</f>
        <v>0</v>
      </c>
      <c r="BH504" s="179">
        <f>IF(N504="sníž. přenesená",J504,0)</f>
        <v>0</v>
      </c>
      <c r="BI504" s="179">
        <f>IF(N504="nulová",J504,0)</f>
        <v>0</v>
      </c>
      <c r="BJ504" s="18" t="s">
        <v>146</v>
      </c>
      <c r="BK504" s="179">
        <f>ROUND(I504*H504,2)</f>
        <v>0</v>
      </c>
      <c r="BL504" s="18" t="s">
        <v>210</v>
      </c>
      <c r="BM504" s="178" t="s">
        <v>1388</v>
      </c>
    </row>
    <row r="505" s="12" customFormat="1" ht="25.92" customHeight="1">
      <c r="A505" s="12"/>
      <c r="B505" s="152"/>
      <c r="C505" s="12"/>
      <c r="D505" s="153" t="s">
        <v>73</v>
      </c>
      <c r="E505" s="154" t="s">
        <v>1389</v>
      </c>
      <c r="F505" s="154" t="s">
        <v>1390</v>
      </c>
      <c r="G505" s="12"/>
      <c r="H505" s="12"/>
      <c r="I505" s="155"/>
      <c r="J505" s="156">
        <f>BK505</f>
        <v>0</v>
      </c>
      <c r="K505" s="12"/>
      <c r="L505" s="152"/>
      <c r="M505" s="157"/>
      <c r="N505" s="158"/>
      <c r="O505" s="158"/>
      <c r="P505" s="159">
        <f>P506+P509+P511+P513</f>
        <v>0</v>
      </c>
      <c r="Q505" s="158"/>
      <c r="R505" s="159">
        <f>R506+R509+R511+R513</f>
        <v>0</v>
      </c>
      <c r="S505" s="158"/>
      <c r="T505" s="160">
        <f>T506+T509+T511+T513</f>
        <v>0</v>
      </c>
      <c r="U505" s="12"/>
      <c r="V505" s="12"/>
      <c r="W505" s="12"/>
      <c r="X505" s="12"/>
      <c r="Y505" s="12"/>
      <c r="Z505" s="12"/>
      <c r="AA505" s="12"/>
      <c r="AB505" s="12"/>
      <c r="AC505" s="12"/>
      <c r="AD505" s="12"/>
      <c r="AE505" s="12"/>
      <c r="AR505" s="153" t="s">
        <v>161</v>
      </c>
      <c r="AT505" s="161" t="s">
        <v>73</v>
      </c>
      <c r="AU505" s="161" t="s">
        <v>74</v>
      </c>
      <c r="AY505" s="153" t="s">
        <v>138</v>
      </c>
      <c r="BK505" s="162">
        <f>BK506+BK509+BK511+BK513</f>
        <v>0</v>
      </c>
    </row>
    <row r="506" s="12" customFormat="1" ht="22.8" customHeight="1">
      <c r="A506" s="12"/>
      <c r="B506" s="152"/>
      <c r="C506" s="12"/>
      <c r="D506" s="153" t="s">
        <v>73</v>
      </c>
      <c r="E506" s="163" t="s">
        <v>1391</v>
      </c>
      <c r="F506" s="163" t="s">
        <v>1392</v>
      </c>
      <c r="G506" s="12"/>
      <c r="H506" s="12"/>
      <c r="I506" s="155"/>
      <c r="J506" s="164">
        <f>BK506</f>
        <v>0</v>
      </c>
      <c r="K506" s="12"/>
      <c r="L506" s="152"/>
      <c r="M506" s="157"/>
      <c r="N506" s="158"/>
      <c r="O506" s="158"/>
      <c r="P506" s="159">
        <f>SUM(P507:P508)</f>
        <v>0</v>
      </c>
      <c r="Q506" s="158"/>
      <c r="R506" s="159">
        <f>SUM(R507:R508)</f>
        <v>0</v>
      </c>
      <c r="S506" s="158"/>
      <c r="T506" s="160">
        <f>SUM(T507:T508)</f>
        <v>0</v>
      </c>
      <c r="U506" s="12"/>
      <c r="V506" s="12"/>
      <c r="W506" s="12"/>
      <c r="X506" s="12"/>
      <c r="Y506" s="12"/>
      <c r="Z506" s="12"/>
      <c r="AA506" s="12"/>
      <c r="AB506" s="12"/>
      <c r="AC506" s="12"/>
      <c r="AD506" s="12"/>
      <c r="AE506" s="12"/>
      <c r="AR506" s="153" t="s">
        <v>161</v>
      </c>
      <c r="AT506" s="161" t="s">
        <v>73</v>
      </c>
      <c r="AU506" s="161" t="s">
        <v>79</v>
      </c>
      <c r="AY506" s="153" t="s">
        <v>138</v>
      </c>
      <c r="BK506" s="162">
        <f>SUM(BK507:BK508)</f>
        <v>0</v>
      </c>
    </row>
    <row r="507" s="2" customFormat="1" ht="16.5" customHeight="1">
      <c r="A507" s="37"/>
      <c r="B507" s="165"/>
      <c r="C507" s="166" t="s">
        <v>1393</v>
      </c>
      <c r="D507" s="166" t="s">
        <v>141</v>
      </c>
      <c r="E507" s="167" t="s">
        <v>1394</v>
      </c>
      <c r="F507" s="168" t="s">
        <v>1395</v>
      </c>
      <c r="G507" s="169" t="s">
        <v>745</v>
      </c>
      <c r="H507" s="170">
        <v>1</v>
      </c>
      <c r="I507" s="171"/>
      <c r="J507" s="172">
        <f>ROUND(I507*H507,2)</f>
        <v>0</v>
      </c>
      <c r="K507" s="173"/>
      <c r="L507" s="38"/>
      <c r="M507" s="174" t="s">
        <v>1</v>
      </c>
      <c r="N507" s="175" t="s">
        <v>40</v>
      </c>
      <c r="O507" s="76"/>
      <c r="P507" s="176">
        <f>O507*H507</f>
        <v>0</v>
      </c>
      <c r="Q507" s="176">
        <v>0</v>
      </c>
      <c r="R507" s="176">
        <f>Q507*H507</f>
        <v>0</v>
      </c>
      <c r="S507" s="176">
        <v>0</v>
      </c>
      <c r="T507" s="177">
        <f>S507*H507</f>
        <v>0</v>
      </c>
      <c r="U507" s="37"/>
      <c r="V507" s="37"/>
      <c r="W507" s="37"/>
      <c r="X507" s="37"/>
      <c r="Y507" s="37"/>
      <c r="Z507" s="37"/>
      <c r="AA507" s="37"/>
      <c r="AB507" s="37"/>
      <c r="AC507" s="37"/>
      <c r="AD507" s="37"/>
      <c r="AE507" s="37"/>
      <c r="AR507" s="178" t="s">
        <v>1396</v>
      </c>
      <c r="AT507" s="178" t="s">
        <v>141</v>
      </c>
      <c r="AU507" s="178" t="s">
        <v>146</v>
      </c>
      <c r="AY507" s="18" t="s">
        <v>138</v>
      </c>
      <c r="BE507" s="179">
        <f>IF(N507="základní",J507,0)</f>
        <v>0</v>
      </c>
      <c r="BF507" s="179">
        <f>IF(N507="snížená",J507,0)</f>
        <v>0</v>
      </c>
      <c r="BG507" s="179">
        <f>IF(N507="zákl. přenesená",J507,0)</f>
        <v>0</v>
      </c>
      <c r="BH507" s="179">
        <f>IF(N507="sníž. přenesená",J507,0)</f>
        <v>0</v>
      </c>
      <c r="BI507" s="179">
        <f>IF(N507="nulová",J507,0)</f>
        <v>0</v>
      </c>
      <c r="BJ507" s="18" t="s">
        <v>146</v>
      </c>
      <c r="BK507" s="179">
        <f>ROUND(I507*H507,2)</f>
        <v>0</v>
      </c>
      <c r="BL507" s="18" t="s">
        <v>1396</v>
      </c>
      <c r="BM507" s="178" t="s">
        <v>1397</v>
      </c>
    </row>
    <row r="508" s="2" customFormat="1" ht="24.15" customHeight="1">
      <c r="A508" s="37"/>
      <c r="B508" s="165"/>
      <c r="C508" s="166" t="s">
        <v>1398</v>
      </c>
      <c r="D508" s="166" t="s">
        <v>141</v>
      </c>
      <c r="E508" s="167" t="s">
        <v>1399</v>
      </c>
      <c r="F508" s="168" t="s">
        <v>1400</v>
      </c>
      <c r="G508" s="169" t="s">
        <v>594</v>
      </c>
      <c r="H508" s="170">
        <v>1</v>
      </c>
      <c r="I508" s="171"/>
      <c r="J508" s="172">
        <f>ROUND(I508*H508,2)</f>
        <v>0</v>
      </c>
      <c r="K508" s="173"/>
      <c r="L508" s="38"/>
      <c r="M508" s="174" t="s">
        <v>1</v>
      </c>
      <c r="N508" s="175" t="s">
        <v>40</v>
      </c>
      <c r="O508" s="76"/>
      <c r="P508" s="176">
        <f>O508*H508</f>
        <v>0</v>
      </c>
      <c r="Q508" s="176">
        <v>0</v>
      </c>
      <c r="R508" s="176">
        <f>Q508*H508</f>
        <v>0</v>
      </c>
      <c r="S508" s="176">
        <v>0</v>
      </c>
      <c r="T508" s="177">
        <f>S508*H508</f>
        <v>0</v>
      </c>
      <c r="U508" s="37"/>
      <c r="V508" s="37"/>
      <c r="W508" s="37"/>
      <c r="X508" s="37"/>
      <c r="Y508" s="37"/>
      <c r="Z508" s="37"/>
      <c r="AA508" s="37"/>
      <c r="AB508" s="37"/>
      <c r="AC508" s="37"/>
      <c r="AD508" s="37"/>
      <c r="AE508" s="37"/>
      <c r="AR508" s="178" t="s">
        <v>145</v>
      </c>
      <c r="AT508" s="178" t="s">
        <v>141</v>
      </c>
      <c r="AU508" s="178" t="s">
        <v>146</v>
      </c>
      <c r="AY508" s="18" t="s">
        <v>138</v>
      </c>
      <c r="BE508" s="179">
        <f>IF(N508="základní",J508,0)</f>
        <v>0</v>
      </c>
      <c r="BF508" s="179">
        <f>IF(N508="snížená",J508,0)</f>
        <v>0</v>
      </c>
      <c r="BG508" s="179">
        <f>IF(N508="zákl. přenesená",J508,0)</f>
        <v>0</v>
      </c>
      <c r="BH508" s="179">
        <f>IF(N508="sníž. přenesená",J508,0)</f>
        <v>0</v>
      </c>
      <c r="BI508" s="179">
        <f>IF(N508="nulová",J508,0)</f>
        <v>0</v>
      </c>
      <c r="BJ508" s="18" t="s">
        <v>146</v>
      </c>
      <c r="BK508" s="179">
        <f>ROUND(I508*H508,2)</f>
        <v>0</v>
      </c>
      <c r="BL508" s="18" t="s">
        <v>145</v>
      </c>
      <c r="BM508" s="178" t="s">
        <v>1401</v>
      </c>
    </row>
    <row r="509" s="12" customFormat="1" ht="22.8" customHeight="1">
      <c r="A509" s="12"/>
      <c r="B509" s="152"/>
      <c r="C509" s="12"/>
      <c r="D509" s="153" t="s">
        <v>73</v>
      </c>
      <c r="E509" s="163" t="s">
        <v>1402</v>
      </c>
      <c r="F509" s="163" t="s">
        <v>1403</v>
      </c>
      <c r="G509" s="12"/>
      <c r="H509" s="12"/>
      <c r="I509" s="155"/>
      <c r="J509" s="164">
        <f>BK509</f>
        <v>0</v>
      </c>
      <c r="K509" s="12"/>
      <c r="L509" s="152"/>
      <c r="M509" s="157"/>
      <c r="N509" s="158"/>
      <c r="O509" s="158"/>
      <c r="P509" s="159">
        <f>P510</f>
        <v>0</v>
      </c>
      <c r="Q509" s="158"/>
      <c r="R509" s="159">
        <f>R510</f>
        <v>0</v>
      </c>
      <c r="S509" s="158"/>
      <c r="T509" s="160">
        <f>T510</f>
        <v>0</v>
      </c>
      <c r="U509" s="12"/>
      <c r="V509" s="12"/>
      <c r="W509" s="12"/>
      <c r="X509" s="12"/>
      <c r="Y509" s="12"/>
      <c r="Z509" s="12"/>
      <c r="AA509" s="12"/>
      <c r="AB509" s="12"/>
      <c r="AC509" s="12"/>
      <c r="AD509" s="12"/>
      <c r="AE509" s="12"/>
      <c r="AR509" s="153" t="s">
        <v>161</v>
      </c>
      <c r="AT509" s="161" t="s">
        <v>73</v>
      </c>
      <c r="AU509" s="161" t="s">
        <v>79</v>
      </c>
      <c r="AY509" s="153" t="s">
        <v>138</v>
      </c>
      <c r="BK509" s="162">
        <f>BK510</f>
        <v>0</v>
      </c>
    </row>
    <row r="510" s="2" customFormat="1" ht="16.5" customHeight="1">
      <c r="A510" s="37"/>
      <c r="B510" s="165"/>
      <c r="C510" s="166" t="s">
        <v>1404</v>
      </c>
      <c r="D510" s="166" t="s">
        <v>141</v>
      </c>
      <c r="E510" s="167" t="s">
        <v>1405</v>
      </c>
      <c r="F510" s="168" t="s">
        <v>1403</v>
      </c>
      <c r="G510" s="169" t="s">
        <v>745</v>
      </c>
      <c r="H510" s="170">
        <v>1</v>
      </c>
      <c r="I510" s="171"/>
      <c r="J510" s="172">
        <f>ROUND(I510*H510,2)</f>
        <v>0</v>
      </c>
      <c r="K510" s="173"/>
      <c r="L510" s="38"/>
      <c r="M510" s="174" t="s">
        <v>1</v>
      </c>
      <c r="N510" s="175" t="s">
        <v>40</v>
      </c>
      <c r="O510" s="76"/>
      <c r="P510" s="176">
        <f>O510*H510</f>
        <v>0</v>
      </c>
      <c r="Q510" s="176">
        <v>0</v>
      </c>
      <c r="R510" s="176">
        <f>Q510*H510</f>
        <v>0</v>
      </c>
      <c r="S510" s="176">
        <v>0</v>
      </c>
      <c r="T510" s="177">
        <f>S510*H510</f>
        <v>0</v>
      </c>
      <c r="U510" s="37"/>
      <c r="V510" s="37"/>
      <c r="W510" s="37"/>
      <c r="X510" s="37"/>
      <c r="Y510" s="37"/>
      <c r="Z510" s="37"/>
      <c r="AA510" s="37"/>
      <c r="AB510" s="37"/>
      <c r="AC510" s="37"/>
      <c r="AD510" s="37"/>
      <c r="AE510" s="37"/>
      <c r="AR510" s="178" t="s">
        <v>1396</v>
      </c>
      <c r="AT510" s="178" t="s">
        <v>141</v>
      </c>
      <c r="AU510" s="178" t="s">
        <v>146</v>
      </c>
      <c r="AY510" s="18" t="s">
        <v>138</v>
      </c>
      <c r="BE510" s="179">
        <f>IF(N510="základní",J510,0)</f>
        <v>0</v>
      </c>
      <c r="BF510" s="179">
        <f>IF(N510="snížená",J510,0)</f>
        <v>0</v>
      </c>
      <c r="BG510" s="179">
        <f>IF(N510="zákl. přenesená",J510,0)</f>
        <v>0</v>
      </c>
      <c r="BH510" s="179">
        <f>IF(N510="sníž. přenesená",J510,0)</f>
        <v>0</v>
      </c>
      <c r="BI510" s="179">
        <f>IF(N510="nulová",J510,0)</f>
        <v>0</v>
      </c>
      <c r="BJ510" s="18" t="s">
        <v>146</v>
      </c>
      <c r="BK510" s="179">
        <f>ROUND(I510*H510,2)</f>
        <v>0</v>
      </c>
      <c r="BL510" s="18" t="s">
        <v>1396</v>
      </c>
      <c r="BM510" s="178" t="s">
        <v>1406</v>
      </c>
    </row>
    <row r="511" s="12" customFormat="1" ht="22.8" customHeight="1">
      <c r="A511" s="12"/>
      <c r="B511" s="152"/>
      <c r="C511" s="12"/>
      <c r="D511" s="153" t="s">
        <v>73</v>
      </c>
      <c r="E511" s="163" t="s">
        <v>1407</v>
      </c>
      <c r="F511" s="163" t="s">
        <v>1408</v>
      </c>
      <c r="G511" s="12"/>
      <c r="H511" s="12"/>
      <c r="I511" s="155"/>
      <c r="J511" s="164">
        <f>BK511</f>
        <v>0</v>
      </c>
      <c r="K511" s="12"/>
      <c r="L511" s="152"/>
      <c r="M511" s="157"/>
      <c r="N511" s="158"/>
      <c r="O511" s="158"/>
      <c r="P511" s="159">
        <f>P512</f>
        <v>0</v>
      </c>
      <c r="Q511" s="158"/>
      <c r="R511" s="159">
        <f>R512</f>
        <v>0</v>
      </c>
      <c r="S511" s="158"/>
      <c r="T511" s="160">
        <f>T512</f>
        <v>0</v>
      </c>
      <c r="U511" s="12"/>
      <c r="V511" s="12"/>
      <c r="W511" s="12"/>
      <c r="X511" s="12"/>
      <c r="Y511" s="12"/>
      <c r="Z511" s="12"/>
      <c r="AA511" s="12"/>
      <c r="AB511" s="12"/>
      <c r="AC511" s="12"/>
      <c r="AD511" s="12"/>
      <c r="AE511" s="12"/>
      <c r="AR511" s="153" t="s">
        <v>161</v>
      </c>
      <c r="AT511" s="161" t="s">
        <v>73</v>
      </c>
      <c r="AU511" s="161" t="s">
        <v>79</v>
      </c>
      <c r="AY511" s="153" t="s">
        <v>138</v>
      </c>
      <c r="BK511" s="162">
        <f>BK512</f>
        <v>0</v>
      </c>
    </row>
    <row r="512" s="2" customFormat="1" ht="16.5" customHeight="1">
      <c r="A512" s="37"/>
      <c r="B512" s="165"/>
      <c r="C512" s="166" t="s">
        <v>1409</v>
      </c>
      <c r="D512" s="166" t="s">
        <v>141</v>
      </c>
      <c r="E512" s="167" t="s">
        <v>1410</v>
      </c>
      <c r="F512" s="168" t="s">
        <v>1408</v>
      </c>
      <c r="G512" s="169" t="s">
        <v>745</v>
      </c>
      <c r="H512" s="170">
        <v>1</v>
      </c>
      <c r="I512" s="171"/>
      <c r="J512" s="172">
        <f>ROUND(I512*H512,2)</f>
        <v>0</v>
      </c>
      <c r="K512" s="173"/>
      <c r="L512" s="38"/>
      <c r="M512" s="174" t="s">
        <v>1</v>
      </c>
      <c r="N512" s="175" t="s">
        <v>40</v>
      </c>
      <c r="O512" s="76"/>
      <c r="P512" s="176">
        <f>O512*H512</f>
        <v>0</v>
      </c>
      <c r="Q512" s="176">
        <v>0</v>
      </c>
      <c r="R512" s="176">
        <f>Q512*H512</f>
        <v>0</v>
      </c>
      <c r="S512" s="176">
        <v>0</v>
      </c>
      <c r="T512" s="177">
        <f>S512*H512</f>
        <v>0</v>
      </c>
      <c r="U512" s="37"/>
      <c r="V512" s="37"/>
      <c r="W512" s="37"/>
      <c r="X512" s="37"/>
      <c r="Y512" s="37"/>
      <c r="Z512" s="37"/>
      <c r="AA512" s="37"/>
      <c r="AB512" s="37"/>
      <c r="AC512" s="37"/>
      <c r="AD512" s="37"/>
      <c r="AE512" s="37"/>
      <c r="AR512" s="178" t="s">
        <v>1396</v>
      </c>
      <c r="AT512" s="178" t="s">
        <v>141</v>
      </c>
      <c r="AU512" s="178" t="s">
        <v>146</v>
      </c>
      <c r="AY512" s="18" t="s">
        <v>138</v>
      </c>
      <c r="BE512" s="179">
        <f>IF(N512="základní",J512,0)</f>
        <v>0</v>
      </c>
      <c r="BF512" s="179">
        <f>IF(N512="snížená",J512,0)</f>
        <v>0</v>
      </c>
      <c r="BG512" s="179">
        <f>IF(N512="zákl. přenesená",J512,0)</f>
        <v>0</v>
      </c>
      <c r="BH512" s="179">
        <f>IF(N512="sníž. přenesená",J512,0)</f>
        <v>0</v>
      </c>
      <c r="BI512" s="179">
        <f>IF(N512="nulová",J512,0)</f>
        <v>0</v>
      </c>
      <c r="BJ512" s="18" t="s">
        <v>146</v>
      </c>
      <c r="BK512" s="179">
        <f>ROUND(I512*H512,2)</f>
        <v>0</v>
      </c>
      <c r="BL512" s="18" t="s">
        <v>1396</v>
      </c>
      <c r="BM512" s="178" t="s">
        <v>1411</v>
      </c>
    </row>
    <row r="513" s="12" customFormat="1" ht="22.8" customHeight="1">
      <c r="A513" s="12"/>
      <c r="B513" s="152"/>
      <c r="C513" s="12"/>
      <c r="D513" s="153" t="s">
        <v>73</v>
      </c>
      <c r="E513" s="163" t="s">
        <v>1412</v>
      </c>
      <c r="F513" s="163" t="s">
        <v>1413</v>
      </c>
      <c r="G513" s="12"/>
      <c r="H513" s="12"/>
      <c r="I513" s="155"/>
      <c r="J513" s="164">
        <f>BK513</f>
        <v>0</v>
      </c>
      <c r="K513" s="12"/>
      <c r="L513" s="152"/>
      <c r="M513" s="157"/>
      <c r="N513" s="158"/>
      <c r="O513" s="158"/>
      <c r="P513" s="159">
        <f>P514</f>
        <v>0</v>
      </c>
      <c r="Q513" s="158"/>
      <c r="R513" s="159">
        <f>R514</f>
        <v>0</v>
      </c>
      <c r="S513" s="158"/>
      <c r="T513" s="160">
        <f>T514</f>
        <v>0</v>
      </c>
      <c r="U513" s="12"/>
      <c r="V513" s="12"/>
      <c r="W513" s="12"/>
      <c r="X513" s="12"/>
      <c r="Y513" s="12"/>
      <c r="Z513" s="12"/>
      <c r="AA513" s="12"/>
      <c r="AB513" s="12"/>
      <c r="AC513" s="12"/>
      <c r="AD513" s="12"/>
      <c r="AE513" s="12"/>
      <c r="AR513" s="153" t="s">
        <v>161</v>
      </c>
      <c r="AT513" s="161" t="s">
        <v>73</v>
      </c>
      <c r="AU513" s="161" t="s">
        <v>79</v>
      </c>
      <c r="AY513" s="153" t="s">
        <v>138</v>
      </c>
      <c r="BK513" s="162">
        <f>BK514</f>
        <v>0</v>
      </c>
    </row>
    <row r="514" s="2" customFormat="1" ht="16.5" customHeight="1">
      <c r="A514" s="37"/>
      <c r="B514" s="165"/>
      <c r="C514" s="166" t="s">
        <v>1414</v>
      </c>
      <c r="D514" s="166" t="s">
        <v>141</v>
      </c>
      <c r="E514" s="167" t="s">
        <v>1415</v>
      </c>
      <c r="F514" s="168" t="s">
        <v>1413</v>
      </c>
      <c r="G514" s="169" t="s">
        <v>745</v>
      </c>
      <c r="H514" s="170">
        <v>1</v>
      </c>
      <c r="I514" s="171"/>
      <c r="J514" s="172">
        <f>ROUND(I514*H514,2)</f>
        <v>0</v>
      </c>
      <c r="K514" s="173"/>
      <c r="L514" s="38"/>
      <c r="M514" s="216" t="s">
        <v>1</v>
      </c>
      <c r="N514" s="217" t="s">
        <v>40</v>
      </c>
      <c r="O514" s="218"/>
      <c r="P514" s="219">
        <f>O514*H514</f>
        <v>0</v>
      </c>
      <c r="Q514" s="219">
        <v>0</v>
      </c>
      <c r="R514" s="219">
        <f>Q514*H514</f>
        <v>0</v>
      </c>
      <c r="S514" s="219">
        <v>0</v>
      </c>
      <c r="T514" s="220">
        <f>S514*H514</f>
        <v>0</v>
      </c>
      <c r="U514" s="37"/>
      <c r="V514" s="37"/>
      <c r="W514" s="37"/>
      <c r="X514" s="37"/>
      <c r="Y514" s="37"/>
      <c r="Z514" s="37"/>
      <c r="AA514" s="37"/>
      <c r="AB514" s="37"/>
      <c r="AC514" s="37"/>
      <c r="AD514" s="37"/>
      <c r="AE514" s="37"/>
      <c r="AR514" s="178" t="s">
        <v>1396</v>
      </c>
      <c r="AT514" s="178" t="s">
        <v>141</v>
      </c>
      <c r="AU514" s="178" t="s">
        <v>146</v>
      </c>
      <c r="AY514" s="18" t="s">
        <v>138</v>
      </c>
      <c r="BE514" s="179">
        <f>IF(N514="základní",J514,0)</f>
        <v>0</v>
      </c>
      <c r="BF514" s="179">
        <f>IF(N514="snížená",J514,0)</f>
        <v>0</v>
      </c>
      <c r="BG514" s="179">
        <f>IF(N514="zákl. přenesená",J514,0)</f>
        <v>0</v>
      </c>
      <c r="BH514" s="179">
        <f>IF(N514="sníž. přenesená",J514,0)</f>
        <v>0</v>
      </c>
      <c r="BI514" s="179">
        <f>IF(N514="nulová",J514,0)</f>
        <v>0</v>
      </c>
      <c r="BJ514" s="18" t="s">
        <v>146</v>
      </c>
      <c r="BK514" s="179">
        <f>ROUND(I514*H514,2)</f>
        <v>0</v>
      </c>
      <c r="BL514" s="18" t="s">
        <v>1396</v>
      </c>
      <c r="BM514" s="178" t="s">
        <v>1416</v>
      </c>
    </row>
    <row r="515" s="2" customFormat="1" ht="6.96" customHeight="1">
      <c r="A515" s="37"/>
      <c r="B515" s="59"/>
      <c r="C515" s="60"/>
      <c r="D515" s="60"/>
      <c r="E515" s="60"/>
      <c r="F515" s="60"/>
      <c r="G515" s="60"/>
      <c r="H515" s="60"/>
      <c r="I515" s="60"/>
      <c r="J515" s="60"/>
      <c r="K515" s="60"/>
      <c r="L515" s="38"/>
      <c r="M515" s="37"/>
      <c r="O515" s="37"/>
      <c r="P515" s="37"/>
      <c r="Q515" s="37"/>
      <c r="R515" s="37"/>
      <c r="S515" s="37"/>
      <c r="T515" s="37"/>
      <c r="U515" s="37"/>
      <c r="V515" s="37"/>
      <c r="W515" s="37"/>
      <c r="X515" s="37"/>
      <c r="Y515" s="37"/>
      <c r="Z515" s="37"/>
      <c r="AA515" s="37"/>
      <c r="AB515" s="37"/>
      <c r="AC515" s="37"/>
      <c r="AD515" s="37"/>
      <c r="AE515" s="37"/>
    </row>
  </sheetData>
  <autoFilter ref="C147:K514"/>
  <mergeCells count="6">
    <mergeCell ref="E7:H7"/>
    <mergeCell ref="E16:H16"/>
    <mergeCell ref="E25:H25"/>
    <mergeCell ref="E85:H85"/>
    <mergeCell ref="E140:H140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LAPTOP-9512S40V\User</dc:creator>
  <cp:lastModifiedBy>LAPTOP-9512S40V\User</cp:lastModifiedBy>
  <dcterms:created xsi:type="dcterms:W3CDTF">2025-07-25T14:13:11Z</dcterms:created>
  <dcterms:modified xsi:type="dcterms:W3CDTF">2025-07-25T14:13:14Z</dcterms:modified>
</cp:coreProperties>
</file>